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0" windowWidth="16380" windowHeight="7290" firstSheet="25" activeTab="32"/>
  </bookViews>
  <sheets>
    <sheet name="01.04.2012" sheetId="1" r:id="rId1"/>
    <sheet name="01.07.2012" sheetId="2" r:id="rId2"/>
    <sheet name="01.10.2012" sheetId="3" r:id="rId3"/>
    <sheet name="02.11.2012" sheetId="4" r:id="rId4"/>
    <sheet name="01.12.2012" sheetId="5" r:id="rId5"/>
    <sheet name="01.01.2013" sheetId="6" r:id="rId6"/>
    <sheet name="01.04.2013" sheetId="7" r:id="rId7"/>
    <sheet name="Лист2" sheetId="8" r:id="rId8"/>
    <sheet name="01.07.2013" sheetId="9" r:id="rId9"/>
    <sheet name="01.10.2013 " sheetId="10" r:id="rId10"/>
    <sheet name="01.01.2014" sheetId="11" r:id="rId11"/>
    <sheet name="01.04.2014 " sheetId="12" r:id="rId12"/>
    <sheet name="01.07.2014 " sheetId="13" r:id="rId13"/>
    <sheet name="01.10.2014  " sheetId="14" r:id="rId14"/>
    <sheet name="01.01.2015" sheetId="15" r:id="rId15"/>
    <sheet name="01.04.2015" sheetId="16" r:id="rId16"/>
    <sheet name="01.07.2015" sheetId="17" r:id="rId17"/>
    <sheet name="01.10.2015" sheetId="18" r:id="rId18"/>
    <sheet name="01.01.2016" sheetId="19" r:id="rId19"/>
    <sheet name="01.04.2016 " sheetId="20" r:id="rId20"/>
    <sheet name="01.07.2016" sheetId="21" r:id="rId21"/>
    <sheet name="01.10.2016" sheetId="22" r:id="rId22"/>
    <sheet name="01.01.2017" sheetId="23" r:id="rId23"/>
    <sheet name="01.04.2017" sheetId="24" r:id="rId24"/>
    <sheet name="01.07.2017" sheetId="25" r:id="rId25"/>
    <sheet name="01.10.2017" sheetId="26" r:id="rId26"/>
    <sheet name="01.01.2018" sheetId="27" r:id="rId27"/>
    <sheet name="01.04.2018" sheetId="28" r:id="rId28"/>
    <sheet name="01.07.2018 " sheetId="29" r:id="rId29"/>
    <sheet name="01.10.2018 " sheetId="30" r:id="rId30"/>
    <sheet name="01.01.2019" sheetId="31" r:id="rId31"/>
    <sheet name="01.04.2019 " sheetId="32" r:id="rId32"/>
    <sheet name="01.07.2019" sheetId="33" r:id="rId33"/>
  </sheets>
  <definedNames/>
  <calcPr fullCalcOnLoad="1"/>
</workbook>
</file>

<file path=xl/sharedStrings.xml><?xml version="1.0" encoding="utf-8"?>
<sst xmlns="http://schemas.openxmlformats.org/spreadsheetml/2006/main" count="1057" uniqueCount="163">
  <si>
    <t>Сообщение получил    __________________20____г.</t>
  </si>
  <si>
    <t xml:space="preserve"> Генеральный  директор                                                                                 Н. В. Игумнова</t>
  </si>
  <si>
    <t>№</t>
  </si>
  <si>
    <t>Наименование банка-партнера</t>
  </si>
  <si>
    <t>Текущий размер установленного лимита, руб.</t>
  </si>
  <si>
    <t>ИТОГО:</t>
  </si>
  <si>
    <t>ОАО "Далькомбанк"</t>
  </si>
  <si>
    <t>ОАО "НОМОС-РЕГИОБАНК"</t>
  </si>
  <si>
    <t>КБ "ЮНИАСТРУМ БАНК" (ООО)</t>
  </si>
  <si>
    <t>ОАО "СКБ-Банк"</t>
  </si>
  <si>
    <t>Банк "Возрождение" (ОАО)</t>
  </si>
  <si>
    <t>АКБ "Инвестторгбанк" (ОАО)</t>
  </si>
  <si>
    <t>ОАО "Дальневосточный банк"</t>
  </si>
  <si>
    <t>Сведения о текущих (оставшихся объемах лимитов Гарантийного фонда Хабаровского края по банкам-партнерам</t>
  </si>
  <si>
    <t>на 01.04.2012 г</t>
  </si>
  <si>
    <t>Текущий (оставшийся) объем лимита, руб.</t>
  </si>
  <si>
    <t>Объем выданных поручительств, руб.</t>
  </si>
  <si>
    <t>______________________________(________________________________________)</t>
  </si>
  <si>
    <t>на 01.07.2012 г</t>
  </si>
  <si>
    <t>ОАО "МДМ Банк"</t>
  </si>
  <si>
    <t>ОАО "Сбербанк России"</t>
  </si>
  <si>
    <t>Банк ВТБ 24 (ЗАО)</t>
  </si>
  <si>
    <t>Сведения о текущих (оставшихся) объемах лимитов Гарантийного фонда Хабаровского края по банкам-партнерам</t>
  </si>
  <si>
    <t>И. о. генерального директора                                                                              А. А. Солнышкова</t>
  </si>
  <si>
    <t>ОАО "МТС-Банк"</t>
  </si>
  <si>
    <t>на 01.10.2012 г</t>
  </si>
  <si>
    <t>Сведения об утвержденном  объеме лимитов Гарантийного фонда Хабаровского края на банки-партнеры</t>
  </si>
  <si>
    <t>Объем портфеля поручительств, руб.</t>
  </si>
  <si>
    <t>на 01.12.2012 г</t>
  </si>
  <si>
    <t>Генеральный директор                                                                            Н. В. Игумнова</t>
  </si>
  <si>
    <t>ОАО "РоялКредитБанк"</t>
  </si>
  <si>
    <t>ОАО "Банк Москвы"</t>
  </si>
  <si>
    <t>ОАО "Россельхозбанк"</t>
  </si>
  <si>
    <t>на 01.01.2013 г</t>
  </si>
  <si>
    <t>на 01.04.2013 г</t>
  </si>
  <si>
    <t>на 01.07.2013 г</t>
  </si>
  <si>
    <t>Объем действующих обязательств Фонда, руб.</t>
  </si>
  <si>
    <t>Размер установленного лимита, руб.</t>
  </si>
  <si>
    <t xml:space="preserve">Сообщение об общем объеме действующих обязательств и о текущих (оставшихся) объемах лимитов  Гарантийного фонда Хабаровского края  по кредитным договорам в разрезе банков-партнеров </t>
  </si>
  <si>
    <t>Объем выданных поручительств Фонда, руб.</t>
  </si>
  <si>
    <t>Объем законченных обязательств Фонда, руб.</t>
  </si>
  <si>
    <t>И. о генерального директора                                                                          А. А. Солнышкова</t>
  </si>
  <si>
    <t>Генеральный директор                                                                          А.А. Солнышкова</t>
  </si>
  <si>
    <t>на 01.10.2013 г</t>
  </si>
  <si>
    <t>на 01.01.2014 г</t>
  </si>
  <si>
    <t>ОАО "НОМОС-БАНК"</t>
  </si>
  <si>
    <t>И.о генерального директора                                                                         О.В. Ткаченко</t>
  </si>
  <si>
    <t>на 01.04.2014 г</t>
  </si>
  <si>
    <t>ЗАО " Солид-Банк"</t>
  </si>
  <si>
    <t>ЗАО " Банк Интеза"</t>
  </si>
  <si>
    <t>на 01.07.2014 г</t>
  </si>
  <si>
    <t>Генеральный  директор                                                                             И.А. Кулунчакова</t>
  </si>
  <si>
    <t>на 01.10.2014 г</t>
  </si>
  <si>
    <t>ОАО "Банк Уссури"</t>
  </si>
  <si>
    <t>ОАО " СКБ Приморья "Примсоцбанк"</t>
  </si>
  <si>
    <t>ОАО " РОСТ Банк"</t>
  </si>
  <si>
    <t>ОАО " Азиатско-Тихоокеанский Банк"</t>
  </si>
  <si>
    <t>ОАО Банк  "ФК "Открытие"</t>
  </si>
  <si>
    <t>ИТОГО по кредитным договорам</t>
  </si>
  <si>
    <t>ИТОГО по банковской гарантии</t>
  </si>
  <si>
    <t>ВСЕГО</t>
  </si>
  <si>
    <t>на 01.01.2015 г</t>
  </si>
  <si>
    <t>ОАО "Промсвязьбанк"</t>
  </si>
  <si>
    <t>Генеральный  директор                                                                                                                  И.А. Кулунчакова</t>
  </si>
  <si>
    <t>на 01.04.2015 г</t>
  </si>
  <si>
    <t>Банк ВТБ 24 (ПАО)</t>
  </si>
  <si>
    <t>ПАО "МТС-Банк"</t>
  </si>
  <si>
    <t>ПАО Банк  "ФК "Открытие"</t>
  </si>
  <si>
    <t>ПАО "Промсвязьбанк"</t>
  </si>
  <si>
    <t>Банк "Возрождение" (ПАО)</t>
  </si>
  <si>
    <t>ПАО "Дальневосточный банк"</t>
  </si>
  <si>
    <t>на 01.07.2015 г</t>
  </si>
  <si>
    <t>на 01.10.2015 г</t>
  </si>
  <si>
    <t>И.о Генерального  директора                                                                                                 Е.А. Добровольская</t>
  </si>
  <si>
    <t>на 01.01.2016 г</t>
  </si>
  <si>
    <t xml:space="preserve">  </t>
  </si>
  <si>
    <t>ПАО ХМБ "Открытие"</t>
  </si>
  <si>
    <t>ПАО БИНБАНК</t>
  </si>
  <si>
    <t>АКБ "Алмазэргиэнбанк" (АО)</t>
  </si>
  <si>
    <t>Общий лимит</t>
  </si>
  <si>
    <t>Свободный лимит</t>
  </si>
  <si>
    <t>на 01.04.2016 г</t>
  </si>
  <si>
    <t>Нераспределенный лимит</t>
  </si>
  <si>
    <t>ПАО "МДМ Банк"</t>
  </si>
  <si>
    <t>ПАО "Сбербанк России"</t>
  </si>
  <si>
    <t>АО "Россельхозбанк"</t>
  </si>
  <si>
    <t>АО "Банк Уссури"</t>
  </si>
  <si>
    <t>АО " Солид-Банк"</t>
  </si>
  <si>
    <t>АО " Банк Интеза"</t>
  </si>
  <si>
    <t>ПАО " СКБ Приморья "Примсоцбанк"</t>
  </si>
  <si>
    <t>ПАО " Азиатско-Тихоокеанский Банк"</t>
  </si>
  <si>
    <t>АКБ "Инвестторгбанк" (ПАО)</t>
  </si>
  <si>
    <t>на 01.07.2016 г</t>
  </si>
  <si>
    <t>на 01.10.2016 г</t>
  </si>
  <si>
    <t>Генеральный  директор                                                                                              И.А.Кулунчакова</t>
  </si>
  <si>
    <t>АО "СКБ-Банк"</t>
  </si>
  <si>
    <t>АО "РоялКредитБанк"</t>
  </si>
  <si>
    <t>УМ Банк (ООО)</t>
  </si>
  <si>
    <t>АКБ "РОССИЙСКИЙ КАПИТАЛ"</t>
  </si>
  <si>
    <t>ПАО "БИНБАНК"</t>
  </si>
  <si>
    <t>ФПМП Хк (МФО)</t>
  </si>
  <si>
    <t>на 01.01.2017 г</t>
  </si>
  <si>
    <t>Наименование партнера</t>
  </si>
  <si>
    <t>на 01.04.2017 г</t>
  </si>
  <si>
    <t>АО "Банк Интеза"</t>
  </si>
  <si>
    <t>ПАО "Азиатско-Тихоокеанский Банк"</t>
  </si>
  <si>
    <t>АО "Солид Банк"</t>
  </si>
  <si>
    <t>МКК "ФПМП ХК"</t>
  </si>
  <si>
    <t>ПАО "СКБ-Банк"</t>
  </si>
  <si>
    <t>Банк ВТБ  (ПАО)</t>
  </si>
  <si>
    <t>Итого</t>
  </si>
  <si>
    <t>Сведения о текущих (оставшихся) объемах лимитов  и  гарантийном портфеле Гарантийного фонда Хабаровского края по  Партнерам</t>
  </si>
  <si>
    <t>Приложение 1</t>
  </si>
  <si>
    <t>Приложение 2</t>
  </si>
  <si>
    <t>на 01.07.2017 г</t>
  </si>
  <si>
    <t>на 01.10.2017 г</t>
  </si>
  <si>
    <t>АО "МСП Банк"</t>
  </si>
  <si>
    <t>Универсальная лизинговая компания</t>
  </si>
  <si>
    <t>"ТРАНСКАПИТАЛБАНК" (ПАО)</t>
  </si>
  <si>
    <t>01.01.2018 г.</t>
  </si>
  <si>
    <t>Интерпрогрессбанк (АО)</t>
  </si>
  <si>
    <t>Банк ВТБ (ПАО)</t>
  </si>
  <si>
    <t>Фонд развития Моногородов</t>
  </si>
  <si>
    <t>АО "Альфа-Банк"</t>
  </si>
  <si>
    <t>01.04.2018 г.</t>
  </si>
  <si>
    <t>ВТБ (ПАО) ( ВТБ 24 (ПАО) и ОАО "Банк Москвы")</t>
  </si>
  <si>
    <t>ВТБ (ПАО)</t>
  </si>
  <si>
    <t>ПАО Сбербанк</t>
  </si>
  <si>
    <t>ПАО СКБ Приморья "Примсоцбанк"</t>
  </si>
  <si>
    <t>АКБ "РОССИЙСКИЙ КАПИТАЛ" (ПАО)</t>
  </si>
  <si>
    <t>АО "Роял Кредит Банк"</t>
  </si>
  <si>
    <t>"УМ-Банк" ООО</t>
  </si>
  <si>
    <t>АО Универсальная лизинговая компания</t>
  </si>
  <si>
    <t>Фонд развития моногородов</t>
  </si>
  <si>
    <t>АО "АЛЬФА-БАНК"</t>
  </si>
  <si>
    <t>ПАО АКБ «Приморье»</t>
  </si>
  <si>
    <t>Объем портфеля поручительств, тыс.руб.</t>
  </si>
  <si>
    <t>Текущий размер установленного лимита,        тыс. руб.</t>
  </si>
  <si>
    <t>Текущий (оставшийся) объем лимита, тыс.руб.</t>
  </si>
  <si>
    <t>01.07.2018 г.</t>
  </si>
  <si>
    <t>АО "РЛК Республики Татарстан</t>
  </si>
  <si>
    <t>АО "РЛК Республики Башкортостан</t>
  </si>
  <si>
    <t>01.10.2018 г.</t>
  </si>
  <si>
    <t>01.01.2019 г.</t>
  </si>
  <si>
    <t xml:space="preserve">ПАО Сбербанк </t>
  </si>
  <si>
    <t xml:space="preserve"> "Азиатско-Тихоокеанский Банк" (ПАО)</t>
  </si>
  <si>
    <t>ФРП, ФРП ХК</t>
  </si>
  <si>
    <t>ТКБ БАНК ПАО</t>
  </si>
  <si>
    <t>МКК ФПМП ХК</t>
  </si>
  <si>
    <t>ПАО Банк  "ФК Открытие"</t>
  </si>
  <si>
    <t>ПАО АКБ "Приморье"</t>
  </si>
  <si>
    <t>АО «Байкалинвестбанк»</t>
  </si>
  <si>
    <t>АКБ "РОССИЙСКИЙ КАПИТАЛ" (АО)</t>
  </si>
  <si>
    <t>АКБ "Алмазэргиэнбанк" АО</t>
  </si>
  <si>
    <t>АО «РЛК Республики Татарстан»</t>
  </si>
  <si>
    <t>АО «РЛК Республики Башкирия»</t>
  </si>
  <si>
    <t>АО «РЛК Республики Якутия (Саха)</t>
  </si>
  <si>
    <t>АО "УНИВЕРСАЛЬНАЯ ЛИЗИНГОВАЯ КОМПАНИЯ"</t>
  </si>
  <si>
    <t>01.04.2019 г.</t>
  </si>
  <si>
    <t>АО "РЛК Ярославской области"</t>
  </si>
  <si>
    <t>01.07.2019 г.</t>
  </si>
  <si>
    <t>Текущий размер установленного лимита,  тыс. руб.</t>
  </si>
  <si>
    <t>Сведения о текущих (оставшихся) объемах лимитов  и  гарантийном портфеле Гарантийного фонда Хабаровского края в разбивке по  по  Партнерам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</si>
</sst>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  <numFmt numFmtId="179" formatCode="0.000"/>
    <numFmt numFmtId="180" formatCode="#,##0.0"/>
  </numFmts>
  <fonts count="49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Calibri"/>
      <family val="2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name val="Calibri"/>
      <family val="2"/>
    </font>
    <font>
      <sz val="10"/>
      <color indexed="63"/>
      <name val="Arial"/>
      <family val="2"/>
    </font>
    <font>
      <vertAlign val="superscript"/>
      <sz val="12"/>
      <color indexed="8"/>
      <name val="Times New Roman"/>
      <family val="1"/>
    </font>
    <font>
      <sz val="13"/>
      <color indexed="8"/>
      <name val="Times New Roman"/>
      <family val="1"/>
    </font>
    <font>
      <u val="single"/>
      <sz val="11"/>
      <color theme="10"/>
      <name val="Calibri"/>
      <family val="2"/>
    </font>
    <font>
      <sz val="11"/>
      <color theme="1"/>
      <name val="Calibri"/>
      <family val="2"/>
    </font>
    <font>
      <u val="single"/>
      <sz val="11"/>
      <color theme="11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rgb="FF2C2C2C"/>
      <name val="Arial"/>
      <family val="2"/>
    </font>
    <font>
      <sz val="13"/>
      <color theme="1"/>
      <name val="Times New Roman"/>
      <family val="1"/>
    </font>
    <font>
      <vertAlign val="superscript"/>
      <sz val="12"/>
      <color theme="1"/>
      <name val="Times New Roman"/>
      <family val="1"/>
    </font>
    <font>
      <sz val="13"/>
      <color rgb="FF00000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 style="thin"/>
      <top>
        <color indexed="63"/>
      </top>
      <bottom style="thin"/>
    </border>
    <border>
      <left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medium"/>
      <bottom/>
    </border>
    <border>
      <left style="medium"/>
      <right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34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35" fillId="0" borderId="0">
      <alignment/>
      <protection/>
    </xf>
    <xf numFmtId="0" fontId="35" fillId="0" borderId="0">
      <alignment/>
      <protection/>
    </xf>
    <xf numFmtId="0" fontId="36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7" fillId="4" borderId="0" applyNumberFormat="0" applyBorder="0" applyAlignment="0" applyProtection="0"/>
  </cellStyleXfs>
  <cellXfs count="308">
    <xf numFmtId="0" fontId="0" fillId="0" borderId="0" xfId="0" applyAlignment="1">
      <alignment/>
    </xf>
    <xf numFmtId="0" fontId="37" fillId="0" borderId="0" xfId="53" applyFont="1" applyAlignment="1">
      <alignment horizontal="justify"/>
      <protection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0" fontId="37" fillId="0" borderId="0" xfId="53" applyFont="1">
      <alignment/>
      <protection/>
    </xf>
    <xf numFmtId="0" fontId="38" fillId="0" borderId="10" xfId="0" applyFont="1" applyBorder="1" applyAlignment="1">
      <alignment horizontal="center" vertical="center" wrapText="1"/>
    </xf>
    <xf numFmtId="3" fontId="20" fillId="0" borderId="10" xfId="0" applyNumberFormat="1" applyFont="1" applyBorder="1" applyAlignment="1">
      <alignment horizontal="center" vertical="center"/>
    </xf>
    <xf numFmtId="0" fontId="21" fillId="0" borderId="10" xfId="0" applyFont="1" applyBorder="1" applyAlignment="1">
      <alignment vertical="center" wrapText="1"/>
    </xf>
    <xf numFmtId="0" fontId="21" fillId="0" borderId="10" xfId="0" applyFont="1" applyBorder="1" applyAlignment="1">
      <alignment vertical="center"/>
    </xf>
    <xf numFmtId="3" fontId="39" fillId="0" borderId="10" xfId="0" applyNumberFormat="1" applyFont="1" applyBorder="1" applyAlignment="1">
      <alignment horizontal="center" vertical="center" wrapText="1"/>
    </xf>
    <xf numFmtId="3" fontId="19" fillId="0" borderId="10" xfId="0" applyNumberFormat="1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 wrapText="1"/>
    </xf>
    <xf numFmtId="3" fontId="21" fillId="0" borderId="10" xfId="0" applyNumberFormat="1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3" fontId="41" fillId="0" borderId="11" xfId="0" applyNumberFormat="1" applyFont="1" applyBorder="1" applyAlignment="1">
      <alignment horizontal="center" vertical="center"/>
    </xf>
    <xf numFmtId="0" fontId="20" fillId="0" borderId="12" xfId="0" applyFont="1" applyBorder="1" applyAlignment="1">
      <alignment/>
    </xf>
    <xf numFmtId="3" fontId="23" fillId="0" borderId="10" xfId="0" applyNumberFormat="1" applyFont="1" applyBorder="1" applyAlignment="1">
      <alignment horizontal="center" vertical="center"/>
    </xf>
    <xf numFmtId="3" fontId="0" fillId="0" borderId="0" xfId="0" applyNumberFormat="1" applyAlignment="1">
      <alignment/>
    </xf>
    <xf numFmtId="0" fontId="39" fillId="0" borderId="0" xfId="0" applyFont="1" applyBorder="1" applyAlignment="1">
      <alignment horizontal="center" vertical="center" wrapText="1"/>
    </xf>
    <xf numFmtId="3" fontId="39" fillId="0" borderId="0" xfId="0" applyNumberFormat="1" applyFont="1" applyBorder="1" applyAlignment="1">
      <alignment horizontal="center" vertical="center" wrapText="1"/>
    </xf>
    <xf numFmtId="3" fontId="19" fillId="0" borderId="0" xfId="0" applyNumberFormat="1" applyFont="1" applyBorder="1" applyAlignment="1">
      <alignment horizontal="center" vertical="center"/>
    </xf>
    <xf numFmtId="3" fontId="40" fillId="0" borderId="10" xfId="0" applyNumberFormat="1" applyFont="1" applyBorder="1" applyAlignment="1">
      <alignment horizontal="center"/>
    </xf>
    <xf numFmtId="3" fontId="24" fillId="0" borderId="10" xfId="0" applyNumberFormat="1" applyFont="1" applyBorder="1" applyAlignment="1">
      <alignment horizontal="center" vertical="center"/>
    </xf>
    <xf numFmtId="3" fontId="40" fillId="24" borderId="10" xfId="0" applyNumberFormat="1" applyFont="1" applyFill="1" applyBorder="1" applyAlignment="1">
      <alignment horizontal="center"/>
    </xf>
    <xf numFmtId="4" fontId="40" fillId="0" borderId="10" xfId="0" applyNumberFormat="1" applyFont="1" applyBorder="1" applyAlignment="1">
      <alignment horizontal="center"/>
    </xf>
    <xf numFmtId="0" fontId="40" fillId="0" borderId="10" xfId="0" applyFont="1" applyBorder="1" applyAlignment="1">
      <alignment horizontal="center"/>
    </xf>
    <xf numFmtId="4" fontId="24" fillId="0" borderId="10" xfId="0" applyNumberFormat="1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4" fontId="24" fillId="0" borderId="10" xfId="0" applyNumberFormat="1" applyFont="1" applyFill="1" applyBorder="1" applyAlignment="1">
      <alignment horizontal="center" vertical="center"/>
    </xf>
    <xf numFmtId="0" fontId="42" fillId="0" borderId="10" xfId="0" applyFont="1" applyBorder="1" applyAlignment="1">
      <alignment horizontal="center" vertical="center" wrapText="1"/>
    </xf>
    <xf numFmtId="3" fontId="42" fillId="24" borderId="10" xfId="0" applyNumberFormat="1" applyFont="1" applyFill="1" applyBorder="1" applyAlignment="1">
      <alignment horizontal="center"/>
    </xf>
    <xf numFmtId="3" fontId="25" fillId="0" borderId="10" xfId="0" applyNumberFormat="1" applyFont="1" applyBorder="1" applyAlignment="1">
      <alignment horizontal="center" vertical="center"/>
    </xf>
    <xf numFmtId="0" fontId="43" fillId="0" borderId="10" xfId="0" applyFont="1" applyBorder="1" applyAlignment="1">
      <alignment horizontal="right" vertical="center"/>
    </xf>
    <xf numFmtId="0" fontId="41" fillId="0" borderId="10" xfId="0" applyFont="1" applyFill="1" applyBorder="1" applyAlignment="1">
      <alignment vertical="center"/>
    </xf>
    <xf numFmtId="0" fontId="21" fillId="0" borderId="10" xfId="0" applyFont="1" applyBorder="1" applyAlignment="1">
      <alignment horizontal="left" vertical="center" wrapText="1"/>
    </xf>
    <xf numFmtId="0" fontId="21" fillId="0" borderId="10" xfId="0" applyFont="1" applyBorder="1" applyAlignment="1">
      <alignment horizontal="left" vertical="center"/>
    </xf>
    <xf numFmtId="0" fontId="41" fillId="0" borderId="10" xfId="0" applyFont="1" applyBorder="1" applyAlignment="1">
      <alignment horizontal="left" vertical="center"/>
    </xf>
    <xf numFmtId="3" fontId="41" fillId="0" borderId="10" xfId="0" applyNumberFormat="1" applyFont="1" applyFill="1" applyBorder="1" applyAlignment="1">
      <alignment horizontal="center" vertical="center"/>
    </xf>
    <xf numFmtId="3" fontId="41" fillId="0" borderId="11" xfId="0" applyNumberFormat="1" applyFont="1" applyFill="1" applyBorder="1" applyAlignment="1">
      <alignment horizontal="center" vertical="center"/>
    </xf>
    <xf numFmtId="3" fontId="24" fillId="0" borderId="11" xfId="0" applyNumberFormat="1" applyFont="1" applyFill="1" applyBorder="1" applyAlignment="1">
      <alignment horizontal="center" vertical="center"/>
    </xf>
    <xf numFmtId="3" fontId="40" fillId="0" borderId="10" xfId="0" applyNumberFormat="1" applyFont="1" applyBorder="1" applyAlignment="1">
      <alignment horizontal="center" vertical="center"/>
    </xf>
    <xf numFmtId="0" fontId="24" fillId="0" borderId="10" xfId="0" applyFont="1" applyFill="1" applyBorder="1" applyAlignment="1">
      <alignment horizontal="left" vertical="center"/>
    </xf>
    <xf numFmtId="3" fontId="41" fillId="0" borderId="13" xfId="0" applyNumberFormat="1" applyFont="1" applyFill="1" applyBorder="1" applyAlignment="1">
      <alignment horizontal="center" vertical="center"/>
    </xf>
    <xf numFmtId="4" fontId="30" fillId="0" borderId="14" xfId="0" applyNumberFormat="1" applyFont="1" applyFill="1" applyBorder="1" applyAlignment="1">
      <alignment horizontal="center" vertical="center"/>
    </xf>
    <xf numFmtId="4" fontId="30" fillId="0" borderId="10" xfId="0" applyNumberFormat="1" applyFont="1" applyFill="1" applyBorder="1" applyAlignment="1">
      <alignment horizontal="center" vertical="center"/>
    </xf>
    <xf numFmtId="3" fontId="41" fillId="24" borderId="15" xfId="0" applyNumberFormat="1" applyFont="1" applyFill="1" applyBorder="1" applyAlignment="1">
      <alignment horizontal="center" vertical="center"/>
    </xf>
    <xf numFmtId="4" fontId="30" fillId="0" borderId="16" xfId="0" applyNumberFormat="1" applyFont="1" applyFill="1" applyBorder="1" applyAlignment="1">
      <alignment horizontal="center" vertical="center"/>
    </xf>
    <xf numFmtId="0" fontId="42" fillId="25" borderId="10" xfId="0" applyFont="1" applyFill="1" applyBorder="1" applyAlignment="1">
      <alignment horizontal="center" vertical="center" wrapText="1"/>
    </xf>
    <xf numFmtId="0" fontId="43" fillId="25" borderId="10" xfId="0" applyFont="1" applyFill="1" applyBorder="1" applyAlignment="1">
      <alignment horizontal="right" vertical="center"/>
    </xf>
    <xf numFmtId="3" fontId="42" fillId="25" borderId="10" xfId="0" applyNumberFormat="1" applyFont="1" applyFill="1" applyBorder="1" applyAlignment="1">
      <alignment horizontal="center"/>
    </xf>
    <xf numFmtId="0" fontId="40" fillId="25" borderId="10" xfId="0" applyFont="1" applyFill="1" applyBorder="1" applyAlignment="1">
      <alignment horizontal="center" vertical="center" wrapText="1"/>
    </xf>
    <xf numFmtId="3" fontId="39" fillId="25" borderId="10" xfId="0" applyNumberFormat="1" applyFont="1" applyFill="1" applyBorder="1" applyAlignment="1">
      <alignment horizontal="center" vertical="center" wrapText="1"/>
    </xf>
    <xf numFmtId="3" fontId="39" fillId="0" borderId="10" xfId="0" applyNumberFormat="1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center" wrapText="1"/>
    </xf>
    <xf numFmtId="3" fontId="39" fillId="0" borderId="0" xfId="0" applyNumberFormat="1" applyFont="1" applyBorder="1" applyAlignment="1">
      <alignment horizontal="center" vertical="center" wrapText="1"/>
    </xf>
    <xf numFmtId="3" fontId="40" fillId="24" borderId="10" xfId="0" applyNumberFormat="1" applyFont="1" applyFill="1" applyBorder="1" applyAlignment="1">
      <alignment horizontal="center"/>
    </xf>
    <xf numFmtId="0" fontId="42" fillId="0" borderId="10" xfId="0" applyFont="1" applyBorder="1" applyAlignment="1">
      <alignment horizontal="center" vertical="center" wrapText="1"/>
    </xf>
    <xf numFmtId="3" fontId="42" fillId="24" borderId="10" xfId="0" applyNumberFormat="1" applyFont="1" applyFill="1" applyBorder="1" applyAlignment="1">
      <alignment horizontal="center"/>
    </xf>
    <xf numFmtId="0" fontId="43" fillId="0" borderId="10" xfId="0" applyFont="1" applyBorder="1" applyAlignment="1">
      <alignment horizontal="right" vertical="center"/>
    </xf>
    <xf numFmtId="0" fontId="41" fillId="0" borderId="10" xfId="0" applyFont="1" applyFill="1" applyBorder="1" applyAlignment="1">
      <alignment vertical="center"/>
    </xf>
    <xf numFmtId="0" fontId="41" fillId="0" borderId="10" xfId="0" applyFont="1" applyBorder="1" applyAlignment="1">
      <alignment horizontal="left" vertical="center"/>
    </xf>
    <xf numFmtId="3" fontId="41" fillId="0" borderId="10" xfId="0" applyNumberFormat="1" applyFont="1" applyFill="1" applyBorder="1" applyAlignment="1">
      <alignment horizontal="center" vertical="center"/>
    </xf>
    <xf numFmtId="3" fontId="41" fillId="0" borderId="11" xfId="0" applyNumberFormat="1" applyFont="1" applyFill="1" applyBorder="1" applyAlignment="1">
      <alignment horizontal="center" vertical="center"/>
    </xf>
    <xf numFmtId="3" fontId="40" fillId="0" borderId="10" xfId="0" applyNumberFormat="1" applyFont="1" applyBorder="1" applyAlignment="1">
      <alignment horizontal="center" vertical="center"/>
    </xf>
    <xf numFmtId="0" fontId="21" fillId="0" borderId="17" xfId="0" applyFont="1" applyBorder="1" applyAlignment="1">
      <alignment horizontal="left" vertical="center" wrapText="1"/>
    </xf>
    <xf numFmtId="0" fontId="24" fillId="0" borderId="17" xfId="0" applyFont="1" applyFill="1" applyBorder="1" applyAlignment="1">
      <alignment horizontal="left" vertical="center"/>
    </xf>
    <xf numFmtId="0" fontId="21" fillId="0" borderId="17" xfId="0" applyFont="1" applyBorder="1" applyAlignment="1">
      <alignment horizontal="left" vertical="center"/>
    </xf>
    <xf numFmtId="0" fontId="41" fillId="0" borderId="17" xfId="0" applyFont="1" applyBorder="1" applyAlignment="1">
      <alignment horizontal="left" vertical="center"/>
    </xf>
    <xf numFmtId="0" fontId="41" fillId="0" borderId="17" xfId="0" applyFont="1" applyFill="1" applyBorder="1" applyAlignment="1">
      <alignment vertical="center"/>
    </xf>
    <xf numFmtId="0" fontId="43" fillId="25" borderId="17" xfId="0" applyFont="1" applyFill="1" applyBorder="1" applyAlignment="1">
      <alignment horizontal="right" vertical="center"/>
    </xf>
    <xf numFmtId="3" fontId="24" fillId="0" borderId="10" xfId="0" applyNumberFormat="1" applyFont="1" applyFill="1" applyBorder="1" applyAlignment="1">
      <alignment horizontal="center" vertical="center"/>
    </xf>
    <xf numFmtId="3" fontId="24" fillId="24" borderId="10" xfId="0" applyNumberFormat="1" applyFont="1" applyFill="1" applyBorder="1" applyAlignment="1">
      <alignment horizontal="center" vertical="center"/>
    </xf>
    <xf numFmtId="3" fontId="40" fillId="24" borderId="10" xfId="0" applyNumberFormat="1" applyFont="1" applyFill="1" applyBorder="1" applyAlignment="1">
      <alignment horizontal="center" vertical="center"/>
    </xf>
    <xf numFmtId="3" fontId="40" fillId="0" borderId="18" xfId="0" applyNumberFormat="1" applyFont="1" applyFill="1" applyBorder="1" applyAlignment="1">
      <alignment horizontal="center" vertical="center"/>
    </xf>
    <xf numFmtId="3" fontId="25" fillId="25" borderId="10" xfId="0" applyNumberFormat="1" applyFont="1" applyFill="1" applyBorder="1" applyAlignment="1">
      <alignment horizontal="center" vertical="center"/>
    </xf>
    <xf numFmtId="0" fontId="39" fillId="0" borderId="10" xfId="0" applyFont="1" applyBorder="1" applyAlignment="1">
      <alignment horizontal="center" vertical="center" wrapText="1"/>
    </xf>
    <xf numFmtId="0" fontId="39" fillId="25" borderId="17" xfId="0" applyFont="1" applyFill="1" applyBorder="1" applyAlignment="1">
      <alignment horizontal="center" vertical="center" wrapText="1"/>
    </xf>
    <xf numFmtId="4" fontId="37" fillId="0" borderId="14" xfId="0" applyNumberFormat="1" applyFont="1" applyFill="1" applyBorder="1" applyAlignment="1">
      <alignment horizontal="center" vertical="center"/>
    </xf>
    <xf numFmtId="0" fontId="41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37" fillId="24" borderId="10" xfId="0" applyFont="1" applyFill="1" applyBorder="1" applyAlignment="1">
      <alignment vertical="center"/>
    </xf>
    <xf numFmtId="0" fontId="26" fillId="24" borderId="10" xfId="0" applyFont="1" applyFill="1" applyBorder="1" applyAlignment="1">
      <alignment vertical="center"/>
    </xf>
    <xf numFmtId="0" fontId="21" fillId="0" borderId="10" xfId="0" applyFont="1" applyBorder="1" applyAlignment="1">
      <alignment horizontal="center"/>
    </xf>
    <xf numFmtId="0" fontId="21" fillId="0" borderId="10" xfId="0" applyFont="1" applyBorder="1" applyAlignment="1">
      <alignment/>
    </xf>
    <xf numFmtId="3" fontId="21" fillId="0" borderId="10" xfId="0" applyNumberFormat="1" applyFont="1" applyBorder="1" applyAlignment="1">
      <alignment horizontal="center"/>
    </xf>
    <xf numFmtId="4" fontId="41" fillId="0" borderId="10" xfId="0" applyNumberFormat="1" applyFont="1" applyFill="1" applyBorder="1" applyAlignment="1">
      <alignment horizontal="center" vertical="center"/>
    </xf>
    <xf numFmtId="180" fontId="24" fillId="0" borderId="10" xfId="0" applyNumberFormat="1" applyFont="1" applyFill="1" applyBorder="1" applyAlignment="1">
      <alignment horizontal="center" vertical="center"/>
    </xf>
    <xf numFmtId="3" fontId="40" fillId="0" borderId="10" xfId="0" applyNumberFormat="1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39" fillId="25" borderId="17" xfId="0" applyFont="1" applyFill="1" applyBorder="1" applyAlignment="1">
      <alignment horizontal="center" vertical="center" wrapText="1"/>
    </xf>
    <xf numFmtId="4" fontId="41" fillId="0" borderId="14" xfId="0" applyNumberFormat="1" applyFont="1" applyFill="1" applyBorder="1" applyAlignment="1">
      <alignment horizontal="center" vertical="center"/>
    </xf>
    <xf numFmtId="0" fontId="40" fillId="26" borderId="10" xfId="0" applyFont="1" applyFill="1" applyBorder="1" applyAlignment="1">
      <alignment horizontal="center" vertical="center" wrapText="1"/>
    </xf>
    <xf numFmtId="0" fontId="21" fillId="26" borderId="10" xfId="0" applyFont="1" applyFill="1" applyBorder="1" applyAlignment="1">
      <alignment horizontal="left" vertical="center"/>
    </xf>
    <xf numFmtId="3" fontId="41" fillId="26" borderId="10" xfId="0" applyNumberFormat="1" applyFont="1" applyFill="1" applyBorder="1" applyAlignment="1">
      <alignment horizontal="center" vertical="center"/>
    </xf>
    <xf numFmtId="4" fontId="41" fillId="26" borderId="14" xfId="0" applyNumberFormat="1" applyFont="1" applyFill="1" applyBorder="1" applyAlignment="1">
      <alignment horizontal="center" vertical="center"/>
    </xf>
    <xf numFmtId="3" fontId="24" fillId="26" borderId="10" xfId="0" applyNumberFormat="1" applyFont="1" applyFill="1" applyBorder="1" applyAlignment="1">
      <alignment horizontal="center" vertical="center"/>
    </xf>
    <xf numFmtId="9" fontId="0" fillId="26" borderId="0" xfId="0" applyNumberFormat="1" applyFill="1" applyAlignment="1">
      <alignment/>
    </xf>
    <xf numFmtId="0" fontId="39" fillId="0" borderId="10" xfId="0" applyFont="1" applyBorder="1" applyAlignment="1">
      <alignment vertical="center" wrapText="1"/>
    </xf>
    <xf numFmtId="3" fontId="39" fillId="0" borderId="10" xfId="0" applyNumberFormat="1" applyFont="1" applyBorder="1" applyAlignment="1">
      <alignment vertical="center" wrapText="1"/>
    </xf>
    <xf numFmtId="3" fontId="19" fillId="0" borderId="10" xfId="0" applyNumberFormat="1" applyFont="1" applyBorder="1" applyAlignment="1">
      <alignment vertical="center"/>
    </xf>
    <xf numFmtId="3" fontId="20" fillId="0" borderId="10" xfId="0" applyNumberFormat="1" applyFont="1" applyBorder="1" applyAlignment="1">
      <alignment horizontal="center"/>
    </xf>
    <xf numFmtId="0" fontId="39" fillId="0" borderId="10" xfId="0" applyFont="1" applyBorder="1" applyAlignment="1">
      <alignment horizontal="center" vertical="center" wrapText="1"/>
    </xf>
    <xf numFmtId="0" fontId="39" fillId="25" borderId="10" xfId="0" applyFont="1" applyFill="1" applyBorder="1" applyAlignment="1">
      <alignment horizontal="center" vertical="center" wrapText="1"/>
    </xf>
    <xf numFmtId="0" fontId="39" fillId="25" borderId="17" xfId="0" applyFont="1" applyFill="1" applyBorder="1" applyAlignment="1">
      <alignment horizontal="center" vertical="center" wrapText="1"/>
    </xf>
    <xf numFmtId="0" fontId="40" fillId="24" borderId="10" xfId="0" applyFont="1" applyFill="1" applyBorder="1" applyAlignment="1">
      <alignment horizontal="center" vertical="center" wrapText="1"/>
    </xf>
    <xf numFmtId="4" fontId="37" fillId="24" borderId="14" xfId="0" applyNumberFormat="1" applyFont="1" applyFill="1" applyBorder="1" applyAlignment="1">
      <alignment horizontal="center" vertical="center"/>
    </xf>
    <xf numFmtId="4" fontId="37" fillId="0" borderId="10" xfId="0" applyNumberFormat="1" applyFont="1" applyFill="1" applyBorder="1" applyAlignment="1">
      <alignment horizontal="center" vertical="center"/>
    </xf>
    <xf numFmtId="0" fontId="21" fillId="24" borderId="17" xfId="0" applyFont="1" applyFill="1" applyBorder="1" applyAlignment="1">
      <alignment horizontal="left" vertical="center"/>
    </xf>
    <xf numFmtId="0" fontId="37" fillId="24" borderId="17" xfId="0" applyFont="1" applyFill="1" applyBorder="1" applyAlignment="1">
      <alignment vertical="center"/>
    </xf>
    <xf numFmtId="0" fontId="26" fillId="24" borderId="17" xfId="0" applyFont="1" applyFill="1" applyBorder="1" applyAlignment="1">
      <alignment vertical="center"/>
    </xf>
    <xf numFmtId="3" fontId="37" fillId="24" borderId="10" xfId="0" applyNumberFormat="1" applyFont="1" applyFill="1" applyBorder="1" applyAlignment="1">
      <alignment horizontal="center" vertical="center"/>
    </xf>
    <xf numFmtId="3" fontId="37" fillId="0" borderId="10" xfId="0" applyNumberFormat="1" applyFont="1" applyFill="1" applyBorder="1" applyAlignment="1">
      <alignment horizontal="center" vertical="center"/>
    </xf>
    <xf numFmtId="3" fontId="26" fillId="24" borderId="10" xfId="0" applyNumberFormat="1" applyFont="1" applyFill="1" applyBorder="1" applyAlignment="1">
      <alignment horizontal="center" vertical="center"/>
    </xf>
    <xf numFmtId="3" fontId="26" fillId="0" borderId="10" xfId="0" applyNumberFormat="1" applyFont="1" applyFill="1" applyBorder="1" applyAlignment="1">
      <alignment horizontal="center" vertical="center"/>
    </xf>
    <xf numFmtId="3" fontId="38" fillId="27" borderId="10" xfId="0" applyNumberFormat="1" applyFont="1" applyFill="1" applyBorder="1" applyAlignment="1">
      <alignment horizontal="center" vertical="center"/>
    </xf>
    <xf numFmtId="4" fontId="38" fillId="0" borderId="10" xfId="0" applyNumberFormat="1" applyFont="1" applyBorder="1" applyAlignment="1">
      <alignment horizontal="center" vertical="center"/>
    </xf>
    <xf numFmtId="3" fontId="37" fillId="0" borderId="10" xfId="0" applyNumberFormat="1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3" fontId="37" fillId="27" borderId="10" xfId="0" applyNumberFormat="1" applyFont="1" applyFill="1" applyBorder="1" applyAlignment="1">
      <alignment horizontal="center" vertical="center"/>
    </xf>
    <xf numFmtId="0" fontId="21" fillId="24" borderId="10" xfId="0" applyFont="1" applyFill="1" applyBorder="1" applyAlignment="1">
      <alignment horizontal="left" vertical="center"/>
    </xf>
    <xf numFmtId="3" fontId="38" fillId="0" borderId="10" xfId="0" applyNumberFormat="1" applyFont="1" applyBorder="1" applyAlignment="1">
      <alignment horizontal="center" vertical="center"/>
    </xf>
    <xf numFmtId="4" fontId="38" fillId="0" borderId="18" xfId="0" applyNumberFormat="1" applyFont="1" applyFill="1" applyBorder="1" applyAlignment="1">
      <alignment horizontal="center" vertical="center"/>
    </xf>
    <xf numFmtId="3" fontId="26" fillId="0" borderId="10" xfId="0" applyNumberFormat="1" applyFont="1" applyBorder="1" applyAlignment="1">
      <alignment horizontal="center" vertical="center"/>
    </xf>
    <xf numFmtId="0" fontId="20" fillId="0" borderId="0" xfId="0" applyFont="1" applyAlignment="1">
      <alignment horizontal="center"/>
    </xf>
    <xf numFmtId="3" fontId="37" fillId="0" borderId="10" xfId="0" applyNumberFormat="1" applyFont="1" applyBorder="1" applyAlignment="1">
      <alignment horizontal="center"/>
    </xf>
    <xf numFmtId="0" fontId="39" fillId="0" borderId="10" xfId="0" applyFont="1" applyBorder="1" applyAlignment="1">
      <alignment horizontal="center" vertical="center" wrapText="1"/>
    </xf>
    <xf numFmtId="0" fontId="39" fillId="25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vertical="center"/>
    </xf>
    <xf numFmtId="3" fontId="38" fillId="0" borderId="10" xfId="0" applyNumberFormat="1" applyFont="1" applyBorder="1" applyAlignment="1">
      <alignment horizontal="center"/>
    </xf>
    <xf numFmtId="3" fontId="37" fillId="0" borderId="10" xfId="0" applyNumberFormat="1" applyFont="1" applyFill="1" applyBorder="1" applyAlignment="1">
      <alignment horizontal="center"/>
    </xf>
    <xf numFmtId="3" fontId="38" fillId="0" borderId="10" xfId="0" applyNumberFormat="1" applyFont="1" applyFill="1" applyBorder="1" applyAlignment="1">
      <alignment horizontal="center"/>
    </xf>
    <xf numFmtId="3" fontId="26" fillId="0" borderId="10" xfId="0" applyNumberFormat="1" applyFont="1" applyBorder="1" applyAlignment="1">
      <alignment horizontal="center"/>
    </xf>
    <xf numFmtId="0" fontId="26" fillId="0" borderId="19" xfId="0" applyFont="1" applyFill="1" applyBorder="1" applyAlignment="1">
      <alignment vertical="center"/>
    </xf>
    <xf numFmtId="0" fontId="39" fillId="0" borderId="20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3" fontId="24" fillId="0" borderId="21" xfId="0" applyNumberFormat="1" applyFont="1" applyFill="1" applyBorder="1" applyAlignment="1">
      <alignment horizontal="center" vertical="center"/>
    </xf>
    <xf numFmtId="3" fontId="24" fillId="0" borderId="22" xfId="0" applyNumberFormat="1" applyFont="1" applyFill="1" applyBorder="1" applyAlignment="1">
      <alignment horizontal="center" vertical="center"/>
    </xf>
    <xf numFmtId="3" fontId="24" fillId="0" borderId="23" xfId="0" applyNumberFormat="1" applyFont="1" applyFill="1" applyBorder="1" applyAlignment="1">
      <alignment horizontal="center" vertical="center"/>
    </xf>
    <xf numFmtId="4" fontId="40" fillId="0" borderId="21" xfId="0" applyNumberFormat="1" applyFont="1" applyBorder="1" applyAlignment="1">
      <alignment horizontal="center" vertical="center"/>
    </xf>
    <xf numFmtId="4" fontId="40" fillId="0" borderId="22" xfId="0" applyNumberFormat="1" applyFont="1" applyBorder="1" applyAlignment="1">
      <alignment horizontal="center" vertical="center"/>
    </xf>
    <xf numFmtId="4" fontId="40" fillId="0" borderId="23" xfId="0" applyNumberFormat="1" applyFont="1" applyBorder="1" applyAlignment="1">
      <alignment horizontal="center" vertical="center"/>
    </xf>
    <xf numFmtId="0" fontId="40" fillId="0" borderId="22" xfId="0" applyFont="1" applyBorder="1" applyAlignment="1">
      <alignment horizontal="center" vertical="center"/>
    </xf>
    <xf numFmtId="0" fontId="40" fillId="0" borderId="23" xfId="0" applyFont="1" applyBorder="1" applyAlignment="1">
      <alignment horizontal="center" vertical="center"/>
    </xf>
    <xf numFmtId="0" fontId="26" fillId="0" borderId="24" xfId="0" applyFont="1" applyFill="1" applyBorder="1" applyAlignment="1">
      <alignment vertical="center"/>
    </xf>
    <xf numFmtId="0" fontId="44" fillId="0" borderId="25" xfId="0" applyFont="1" applyFill="1" applyBorder="1" applyAlignment="1">
      <alignment horizontal="right" vertical="center"/>
    </xf>
    <xf numFmtId="3" fontId="24" fillId="0" borderId="26" xfId="0" applyNumberFormat="1" applyFont="1" applyFill="1" applyBorder="1" applyAlignment="1">
      <alignment horizontal="center" vertical="center"/>
    </xf>
    <xf numFmtId="3" fontId="25" fillId="0" borderId="22" xfId="0" applyNumberFormat="1" applyFont="1" applyFill="1" applyBorder="1" applyAlignment="1">
      <alignment horizontal="center" vertical="center"/>
    </xf>
    <xf numFmtId="4" fontId="41" fillId="0" borderId="26" xfId="0" applyNumberFormat="1" applyFont="1" applyBorder="1" applyAlignment="1">
      <alignment horizontal="center" vertical="center"/>
    </xf>
    <xf numFmtId="4" fontId="41" fillId="0" borderId="22" xfId="0" applyNumberFormat="1" applyFont="1" applyBorder="1" applyAlignment="1">
      <alignment horizontal="center" vertical="center"/>
    </xf>
    <xf numFmtId="0" fontId="2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26" fillId="0" borderId="30" xfId="0" applyFont="1" applyFill="1" applyBorder="1" applyAlignment="1">
      <alignment vertical="center"/>
    </xf>
    <xf numFmtId="0" fontId="26" fillId="0" borderId="31" xfId="0" applyFont="1" applyFill="1" applyBorder="1" applyAlignment="1">
      <alignment vertical="center"/>
    </xf>
    <xf numFmtId="0" fontId="26" fillId="0" borderId="31" xfId="0" applyFont="1" applyFill="1" applyBorder="1" applyAlignment="1">
      <alignment vertical="center" wrapText="1"/>
    </xf>
    <xf numFmtId="0" fontId="26" fillId="0" borderId="32" xfId="0" applyFont="1" applyFill="1" applyBorder="1" applyAlignment="1">
      <alignment horizontal="left" vertical="center" wrapText="1"/>
    </xf>
    <xf numFmtId="0" fontId="26" fillId="0" borderId="33" xfId="0" applyFont="1" applyFill="1" applyBorder="1" applyAlignment="1">
      <alignment vertical="center"/>
    </xf>
    <xf numFmtId="0" fontId="26" fillId="0" borderId="34" xfId="0" applyFont="1" applyFill="1" applyBorder="1" applyAlignment="1">
      <alignment horizontal="left" vertical="center"/>
    </xf>
    <xf numFmtId="0" fontId="26" fillId="0" borderId="35" xfId="0" applyFont="1" applyFill="1" applyBorder="1" applyAlignment="1">
      <alignment vertical="center"/>
    </xf>
    <xf numFmtId="0" fontId="26" fillId="0" borderId="36" xfId="0" applyFont="1" applyFill="1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4" fontId="21" fillId="0" borderId="21" xfId="0" applyNumberFormat="1" applyFont="1" applyBorder="1" applyAlignment="1">
      <alignment horizontal="center"/>
    </xf>
    <xf numFmtId="4" fontId="21" fillId="0" borderId="22" xfId="0" applyNumberFormat="1" applyFont="1" applyBorder="1" applyAlignment="1">
      <alignment horizontal="center"/>
    </xf>
    <xf numFmtId="4" fontId="21" fillId="0" borderId="23" xfId="0" applyNumberFormat="1" applyFont="1" applyBorder="1" applyAlignment="1">
      <alignment horizontal="center"/>
    </xf>
    <xf numFmtId="0" fontId="21" fillId="0" borderId="22" xfId="0" applyFont="1" applyBorder="1" applyAlignment="1">
      <alignment/>
    </xf>
    <xf numFmtId="3" fontId="21" fillId="0" borderId="23" xfId="0" applyNumberFormat="1" applyFont="1" applyBorder="1" applyAlignment="1">
      <alignment horizontal="center" vertical="center"/>
    </xf>
    <xf numFmtId="0" fontId="21" fillId="0" borderId="23" xfId="0" applyFont="1" applyBorder="1" applyAlignment="1">
      <alignment/>
    </xf>
    <xf numFmtId="4" fontId="21" fillId="0" borderId="26" xfId="0" applyNumberFormat="1" applyFont="1" applyBorder="1" applyAlignment="1">
      <alignment horizontal="center"/>
    </xf>
    <xf numFmtId="0" fontId="21" fillId="0" borderId="0" xfId="0" applyFont="1" applyAlignment="1">
      <alignment/>
    </xf>
    <xf numFmtId="0" fontId="21" fillId="0" borderId="0" xfId="0" applyFont="1" applyAlignment="1">
      <alignment vertical="center"/>
    </xf>
    <xf numFmtId="4" fontId="40" fillId="0" borderId="10" xfId="0" applyNumberFormat="1" applyFont="1" applyBorder="1" applyAlignment="1">
      <alignment horizontal="center" vertical="center"/>
    </xf>
    <xf numFmtId="0" fontId="19" fillId="0" borderId="26" xfId="0" applyFont="1" applyBorder="1" applyAlignment="1">
      <alignment horizontal="center" vertical="center" wrapText="1"/>
    </xf>
    <xf numFmtId="4" fontId="40" fillId="0" borderId="14" xfId="0" applyNumberFormat="1" applyFont="1" applyBorder="1" applyAlignment="1">
      <alignment horizontal="center" vertical="center"/>
    </xf>
    <xf numFmtId="4" fontId="21" fillId="0" borderId="22" xfId="0" applyNumberFormat="1" applyFont="1" applyBorder="1" applyAlignment="1">
      <alignment horizontal="center" vertical="center"/>
    </xf>
    <xf numFmtId="0" fontId="26" fillId="0" borderId="37" xfId="0" applyFont="1" applyFill="1" applyBorder="1" applyAlignment="1">
      <alignment vertical="center"/>
    </xf>
    <xf numFmtId="3" fontId="24" fillId="0" borderId="38" xfId="0" applyNumberFormat="1" applyFont="1" applyFill="1" applyBorder="1" applyAlignment="1">
      <alignment horizontal="center" vertical="center"/>
    </xf>
    <xf numFmtId="4" fontId="40" fillId="0" borderId="38" xfId="0" applyNumberFormat="1" applyFont="1" applyBorder="1" applyAlignment="1">
      <alignment horizontal="center" vertical="center"/>
    </xf>
    <xf numFmtId="4" fontId="21" fillId="0" borderId="38" xfId="0" applyNumberFormat="1" applyFont="1" applyBorder="1" applyAlignment="1">
      <alignment horizontal="center"/>
    </xf>
    <xf numFmtId="4" fontId="40" fillId="0" borderId="16" xfId="0" applyNumberFormat="1" applyFont="1" applyBorder="1" applyAlignment="1">
      <alignment horizontal="center" vertical="center"/>
    </xf>
    <xf numFmtId="4" fontId="40" fillId="24" borderId="22" xfId="0" applyNumberFormat="1" applyFont="1" applyFill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27" fillId="0" borderId="39" xfId="0" applyFont="1" applyBorder="1" applyAlignment="1">
      <alignment horizontal="center" vertical="center" wrapText="1"/>
    </xf>
    <xf numFmtId="0" fontId="39" fillId="0" borderId="26" xfId="0" applyFont="1" applyBorder="1" applyAlignment="1">
      <alignment horizontal="center" vertical="center" wrapText="1"/>
    </xf>
    <xf numFmtId="0" fontId="26" fillId="0" borderId="21" xfId="0" applyFont="1" applyFill="1" applyBorder="1" applyAlignment="1">
      <alignment vertical="center"/>
    </xf>
    <xf numFmtId="0" fontId="26" fillId="0" borderId="22" xfId="0" applyFont="1" applyFill="1" applyBorder="1" applyAlignment="1">
      <alignment vertical="center"/>
    </xf>
    <xf numFmtId="3" fontId="21" fillId="0" borderId="22" xfId="0" applyNumberFormat="1" applyFont="1" applyBorder="1" applyAlignment="1">
      <alignment horizontal="center" vertical="center"/>
    </xf>
    <xf numFmtId="0" fontId="26" fillId="0" borderId="22" xfId="0" applyFont="1" applyFill="1" applyBorder="1" applyAlignment="1">
      <alignment vertical="center" wrapText="1"/>
    </xf>
    <xf numFmtId="0" fontId="26" fillId="0" borderId="22" xfId="0" applyFont="1" applyFill="1" applyBorder="1" applyAlignment="1">
      <alignment horizontal="left" vertical="center" wrapText="1"/>
    </xf>
    <xf numFmtId="0" fontId="20" fillId="0" borderId="23" xfId="0" applyFont="1" applyBorder="1" applyAlignment="1">
      <alignment vertical="center"/>
    </xf>
    <xf numFmtId="3" fontId="21" fillId="0" borderId="29" xfId="0" applyNumberFormat="1" applyFont="1" applyBorder="1" applyAlignment="1">
      <alignment horizontal="center" vertical="center"/>
    </xf>
    <xf numFmtId="4" fontId="40" fillId="0" borderId="29" xfId="0" applyNumberFormat="1" applyFont="1" applyBorder="1" applyAlignment="1">
      <alignment horizontal="center" vertical="center"/>
    </xf>
    <xf numFmtId="4" fontId="21" fillId="0" borderId="29" xfId="0" applyNumberFormat="1" applyFont="1" applyBorder="1" applyAlignment="1">
      <alignment horizontal="center"/>
    </xf>
    <xf numFmtId="0" fontId="26" fillId="0" borderId="12" xfId="0" applyFont="1" applyFill="1" applyBorder="1" applyAlignment="1">
      <alignment horizontal="left" vertical="center"/>
    </xf>
    <xf numFmtId="0" fontId="27" fillId="0" borderId="10" xfId="0" applyFont="1" applyBorder="1" applyAlignment="1">
      <alignment horizontal="center" vertical="center" wrapText="1"/>
    </xf>
    <xf numFmtId="0" fontId="26" fillId="0" borderId="10" xfId="0" applyFont="1" applyFill="1" applyBorder="1" applyAlignment="1">
      <alignment vertical="center" wrapText="1"/>
    </xf>
    <xf numFmtId="0" fontId="26" fillId="0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horizontal="left" vertical="center"/>
    </xf>
    <xf numFmtId="4" fontId="41" fillId="0" borderId="10" xfId="0" applyNumberFormat="1" applyFont="1" applyBorder="1" applyAlignment="1">
      <alignment horizontal="center" vertical="center"/>
    </xf>
    <xf numFmtId="0" fontId="37" fillId="0" borderId="10" xfId="0" applyFont="1" applyFill="1" applyBorder="1" applyAlignment="1">
      <alignment horizontal="left" vertical="center"/>
    </xf>
    <xf numFmtId="0" fontId="44" fillId="0" borderId="10" xfId="0" applyFont="1" applyFill="1" applyBorder="1" applyAlignment="1">
      <alignment horizontal="right" vertical="center"/>
    </xf>
    <xf numFmtId="3" fontId="25" fillId="0" borderId="10" xfId="0" applyNumberFormat="1" applyFont="1" applyFill="1" applyBorder="1" applyAlignment="1">
      <alignment horizontal="center" vertical="center"/>
    </xf>
    <xf numFmtId="0" fontId="26" fillId="0" borderId="22" xfId="0" applyFont="1" applyFill="1" applyBorder="1" applyAlignment="1">
      <alignment horizontal="left" vertical="center"/>
    </xf>
    <xf numFmtId="0" fontId="20" fillId="0" borderId="22" xfId="0" applyFont="1" applyBorder="1" applyAlignment="1">
      <alignment vertical="center"/>
    </xf>
    <xf numFmtId="0" fontId="26" fillId="0" borderId="23" xfId="0" applyFont="1" applyFill="1" applyBorder="1" applyAlignment="1">
      <alignment vertical="center"/>
    </xf>
    <xf numFmtId="4" fontId="21" fillId="0" borderId="21" xfId="0" applyNumberFormat="1" applyFont="1" applyBorder="1" applyAlignment="1">
      <alignment horizontal="center" vertical="center"/>
    </xf>
    <xf numFmtId="4" fontId="40" fillId="0" borderId="29" xfId="0" applyNumberFormat="1" applyFont="1" applyFill="1" applyBorder="1" applyAlignment="1">
      <alignment horizontal="center" vertic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26" fillId="0" borderId="26" xfId="0" applyFont="1" applyFill="1" applyBorder="1" applyAlignment="1">
      <alignment vertical="center"/>
    </xf>
    <xf numFmtId="0" fontId="44" fillId="0" borderId="22" xfId="0" applyFont="1" applyFill="1" applyBorder="1" applyAlignment="1">
      <alignment horizontal="right" vertical="center"/>
    </xf>
    <xf numFmtId="3" fontId="21" fillId="0" borderId="21" xfId="0" applyNumberFormat="1" applyFont="1" applyBorder="1" applyAlignment="1">
      <alignment horizontal="center" vertical="center" wrapText="1"/>
    </xf>
    <xf numFmtId="3" fontId="21" fillId="0" borderId="22" xfId="0" applyNumberFormat="1" applyFont="1" applyBorder="1" applyAlignment="1">
      <alignment horizontal="center" vertical="center" wrapText="1"/>
    </xf>
    <xf numFmtId="0" fontId="26" fillId="0" borderId="21" xfId="0" applyFont="1" applyFill="1" applyBorder="1" applyAlignment="1">
      <alignment vertical="center" wrapText="1"/>
    </xf>
    <xf numFmtId="0" fontId="39" fillId="0" borderId="10" xfId="0" applyFont="1" applyBorder="1" applyAlignment="1">
      <alignment horizontal="center" vertical="center" wrapText="1"/>
    </xf>
    <xf numFmtId="3" fontId="24" fillId="0" borderId="21" xfId="0" applyNumberFormat="1" applyFont="1" applyFill="1" applyBorder="1" applyAlignment="1">
      <alignment horizontal="center"/>
    </xf>
    <xf numFmtId="3" fontId="25" fillId="0" borderId="22" xfId="0" applyNumberFormat="1" applyFont="1" applyFill="1" applyBorder="1" applyAlignment="1">
      <alignment horizontal="center"/>
    </xf>
    <xf numFmtId="4" fontId="41" fillId="0" borderId="22" xfId="0" applyNumberFormat="1" applyFont="1" applyBorder="1" applyAlignment="1">
      <alignment horizontal="center"/>
    </xf>
    <xf numFmtId="0" fontId="21" fillId="0" borderId="22" xfId="0" applyFont="1" applyBorder="1" applyAlignment="1">
      <alignment/>
    </xf>
    <xf numFmtId="3" fontId="21" fillId="0" borderId="23" xfId="0" applyNumberFormat="1" applyFont="1" applyBorder="1" applyAlignment="1">
      <alignment horizontal="center"/>
    </xf>
    <xf numFmtId="0" fontId="21" fillId="0" borderId="23" xfId="0" applyFont="1" applyBorder="1" applyAlignment="1">
      <alignment/>
    </xf>
    <xf numFmtId="0" fontId="37" fillId="0" borderId="0" xfId="53" applyFont="1" applyAlignment="1">
      <alignment/>
      <protection/>
    </xf>
    <xf numFmtId="0" fontId="39" fillId="0" borderId="10" xfId="0" applyFont="1" applyBorder="1" applyAlignment="1">
      <alignment horizontal="center" vertical="center" wrapText="1"/>
    </xf>
    <xf numFmtId="0" fontId="37" fillId="0" borderId="0" xfId="53" applyFont="1" applyAlignment="1">
      <alignment/>
      <protection/>
    </xf>
    <xf numFmtId="0" fontId="1" fillId="0" borderId="10" xfId="0" applyFont="1" applyFill="1" applyBorder="1" applyAlignment="1">
      <alignment horizontal="left"/>
    </xf>
    <xf numFmtId="0" fontId="1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/>
    </xf>
    <xf numFmtId="0" fontId="1" fillId="0" borderId="10" xfId="0" applyFont="1" applyBorder="1" applyAlignment="1">
      <alignment/>
    </xf>
    <xf numFmtId="0" fontId="45" fillId="0" borderId="10" xfId="0" applyFont="1" applyBorder="1" applyAlignment="1">
      <alignment/>
    </xf>
    <xf numFmtId="4" fontId="40" fillId="0" borderId="10" xfId="0" applyNumberFormat="1" applyFont="1" applyFill="1" applyBorder="1" applyAlignment="1">
      <alignment horizontal="center" vertical="center"/>
    </xf>
    <xf numFmtId="4" fontId="25" fillId="0" borderId="10" xfId="0" applyNumberFormat="1" applyFont="1" applyBorder="1" applyAlignment="1">
      <alignment horizontal="center" vertical="center"/>
    </xf>
    <xf numFmtId="4" fontId="21" fillId="0" borderId="10" xfId="0" applyNumberFormat="1" applyFont="1" applyBorder="1" applyAlignment="1">
      <alignment/>
    </xf>
    <xf numFmtId="4" fontId="21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3" fontId="25" fillId="0" borderId="1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27" fillId="0" borderId="10" xfId="0" applyFont="1" applyFill="1" applyBorder="1" applyAlignment="1">
      <alignment horizontal="right" vertical="center"/>
    </xf>
    <xf numFmtId="0" fontId="39" fillId="0" borderId="10" xfId="0" applyFont="1" applyBorder="1" applyAlignment="1">
      <alignment horizontal="center" vertical="center" wrapText="1"/>
    </xf>
    <xf numFmtId="0" fontId="0" fillId="24" borderId="1" xfId="0" applyFill="1" applyBorder="1" applyAlignment="1">
      <alignment horizontal="left"/>
    </xf>
    <xf numFmtId="4" fontId="40" fillId="0" borderId="14" xfId="0" applyNumberFormat="1" applyFont="1" applyFill="1" applyBorder="1" applyAlignment="1">
      <alignment vertical="center"/>
    </xf>
    <xf numFmtId="4" fontId="25" fillId="0" borderId="10" xfId="0" applyNumberFormat="1" applyFont="1" applyFill="1" applyBorder="1" applyAlignment="1">
      <alignment horizontal="center"/>
    </xf>
    <xf numFmtId="4" fontId="21" fillId="0" borderId="10" xfId="0" applyNumberFormat="1" applyFont="1" applyBorder="1" applyAlignment="1">
      <alignment horizontal="center"/>
    </xf>
    <xf numFmtId="4" fontId="21" fillId="24" borderId="1" xfId="0" applyNumberFormat="1" applyFont="1" applyFill="1" applyBorder="1" applyAlignment="1">
      <alignment horizontal="center"/>
    </xf>
    <xf numFmtId="4" fontId="24" fillId="24" borderId="1" xfId="0" applyNumberFormat="1" applyFont="1" applyFill="1" applyBorder="1" applyAlignment="1">
      <alignment horizontal="center"/>
    </xf>
    <xf numFmtId="0" fontId="39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/>
    </xf>
    <xf numFmtId="3" fontId="41" fillId="0" borderId="10" xfId="0" applyNumberFormat="1" applyFont="1" applyBorder="1" applyAlignment="1">
      <alignment horizontal="center" vertical="center"/>
    </xf>
    <xf numFmtId="0" fontId="26" fillId="0" borderId="10" xfId="0" applyFont="1" applyFill="1" applyBorder="1" applyAlignment="1">
      <alignment horizontal="right" vertical="center"/>
    </xf>
    <xf numFmtId="0" fontId="0" fillId="0" borderId="18" xfId="0" applyFill="1" applyBorder="1" applyAlignment="1">
      <alignment horizontal="center" vertical="center"/>
    </xf>
    <xf numFmtId="0" fontId="37" fillId="0" borderId="0" xfId="53" applyFont="1" applyAlignment="1">
      <alignment horizontal="left"/>
      <protection/>
    </xf>
    <xf numFmtId="0" fontId="37" fillId="0" borderId="0" xfId="53" applyFont="1" applyAlignment="1">
      <alignment horizontal="center"/>
      <protection/>
    </xf>
    <xf numFmtId="0" fontId="47" fillId="0" borderId="0" xfId="53" applyFont="1" applyAlignment="1">
      <alignment horizontal="left"/>
      <protection/>
    </xf>
    <xf numFmtId="0" fontId="19" fillId="0" borderId="16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/>
    </xf>
    <xf numFmtId="0" fontId="47" fillId="0" borderId="0" xfId="53" applyFont="1" applyAlignment="1">
      <alignment/>
      <protection/>
    </xf>
    <xf numFmtId="0" fontId="3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0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2" fillId="0" borderId="0" xfId="0" applyFont="1" applyAlignment="1">
      <alignment wrapText="1"/>
    </xf>
    <xf numFmtId="0" fontId="39" fillId="0" borderId="17" xfId="0" applyFont="1" applyBorder="1" applyAlignment="1">
      <alignment horizontal="center" vertical="center" wrapText="1"/>
    </xf>
    <xf numFmtId="0" fontId="37" fillId="0" borderId="0" xfId="54" applyFont="1" applyAlignment="1">
      <alignment horizontal="left"/>
      <protection/>
    </xf>
    <xf numFmtId="0" fontId="39" fillId="25" borderId="10" xfId="0" applyFont="1" applyFill="1" applyBorder="1" applyAlignment="1">
      <alignment horizontal="center" vertical="center" wrapText="1"/>
    </xf>
    <xf numFmtId="0" fontId="39" fillId="25" borderId="17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39" fillId="0" borderId="16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3" fontId="24" fillId="0" borderId="21" xfId="0" applyNumberFormat="1" applyFont="1" applyFill="1" applyBorder="1" applyAlignment="1">
      <alignment horizontal="center" vertical="center"/>
    </xf>
    <xf numFmtId="3" fontId="24" fillId="0" borderId="22" xfId="0" applyNumberFormat="1" applyFont="1" applyFill="1" applyBorder="1" applyAlignment="1">
      <alignment horizontal="center" vertical="center"/>
    </xf>
    <xf numFmtId="3" fontId="24" fillId="0" borderId="23" xfId="0" applyNumberFormat="1" applyFont="1" applyFill="1" applyBorder="1" applyAlignment="1">
      <alignment horizontal="center" vertical="center"/>
    </xf>
    <xf numFmtId="4" fontId="21" fillId="0" borderId="26" xfId="0" applyNumberFormat="1" applyFont="1" applyBorder="1" applyAlignment="1">
      <alignment horizontal="center" vertical="center"/>
    </xf>
    <xf numFmtId="4" fontId="21" fillId="0" borderId="28" xfId="0" applyNumberFormat="1" applyFont="1" applyBorder="1" applyAlignment="1">
      <alignment horizontal="center" vertical="center"/>
    </xf>
    <xf numFmtId="4" fontId="21" fillId="0" borderId="29" xfId="0" applyNumberFormat="1" applyFont="1" applyBorder="1" applyAlignment="1">
      <alignment horizontal="center" vertical="center"/>
    </xf>
    <xf numFmtId="0" fontId="37" fillId="0" borderId="0" xfId="53" applyFont="1" applyAlignment="1">
      <alignment/>
      <protection/>
    </xf>
    <xf numFmtId="3" fontId="21" fillId="0" borderId="22" xfId="0" applyNumberFormat="1" applyFont="1" applyBorder="1" applyAlignment="1">
      <alignment horizontal="center" vertical="center" wrapText="1"/>
    </xf>
    <xf numFmtId="3" fontId="21" fillId="0" borderId="23" xfId="0" applyNumberFormat="1" applyFont="1" applyBorder="1" applyAlignment="1">
      <alignment horizontal="center" vertical="center" wrapText="1"/>
    </xf>
    <xf numFmtId="4" fontId="21" fillId="0" borderId="38" xfId="0" applyNumberFormat="1" applyFont="1" applyBorder="1" applyAlignment="1">
      <alignment horizontal="center" vertical="center"/>
    </xf>
    <xf numFmtId="3" fontId="40" fillId="0" borderId="10" xfId="0" applyNumberFormat="1" applyFont="1" applyFill="1" applyBorder="1" applyAlignment="1">
      <alignment horizontal="center" vertical="center"/>
    </xf>
    <xf numFmtId="4" fontId="21" fillId="0" borderId="10" xfId="0" applyNumberFormat="1" applyFont="1" applyBorder="1" applyAlignment="1">
      <alignment horizontal="center" vertical="center"/>
    </xf>
    <xf numFmtId="4" fontId="40" fillId="0" borderId="16" xfId="0" applyNumberFormat="1" applyFont="1" applyFill="1" applyBorder="1" applyAlignment="1">
      <alignment horizontal="center" vertical="center"/>
    </xf>
    <xf numFmtId="4" fontId="40" fillId="0" borderId="18" xfId="0" applyNumberFormat="1" applyFont="1" applyFill="1" applyBorder="1" applyAlignment="1">
      <alignment horizontal="center" vertical="center"/>
    </xf>
    <xf numFmtId="3" fontId="24" fillId="0" borderId="10" xfId="0" applyNumberFormat="1" applyFont="1" applyFill="1" applyBorder="1" applyAlignment="1">
      <alignment horizontal="center" vertical="center"/>
    </xf>
    <xf numFmtId="0" fontId="20" fillId="0" borderId="10" xfId="0" applyFont="1" applyBorder="1" applyAlignment="1">
      <alignment vertical="center"/>
    </xf>
    <xf numFmtId="0" fontId="20" fillId="0" borderId="10" xfId="0" applyFont="1" applyBorder="1" applyAlignment="1">
      <alignment vertical="center" wrapText="1"/>
    </xf>
    <xf numFmtId="3" fontId="21" fillId="27" borderId="10" xfId="0" applyNumberFormat="1" applyFont="1" applyFill="1" applyBorder="1" applyAlignment="1">
      <alignment horizontal="center" vertical="center"/>
    </xf>
    <xf numFmtId="0" fontId="38" fillId="0" borderId="10" xfId="0" applyFont="1" applyBorder="1" applyAlignment="1">
      <alignment vertical="center"/>
    </xf>
    <xf numFmtId="3" fontId="21" fillId="0" borderId="10" xfId="0" applyNumberFormat="1" applyFont="1" applyBorder="1" applyAlignment="1">
      <alignment horizontal="center" vertical="center"/>
    </xf>
    <xf numFmtId="0" fontId="48" fillId="0" borderId="10" xfId="0" applyFont="1" applyBorder="1" applyAlignment="1">
      <alignment vertical="center"/>
    </xf>
    <xf numFmtId="0" fontId="39" fillId="0" borderId="10" xfId="0" applyFont="1" applyBorder="1" applyAlignment="1">
      <alignment horizontal="right" vertical="center"/>
    </xf>
    <xf numFmtId="3" fontId="23" fillId="0" borderId="10" xfId="0" applyNumberFormat="1" applyFont="1" applyFill="1" applyBorder="1" applyAlignment="1">
      <alignment horizontal="center" vertical="center"/>
    </xf>
    <xf numFmtId="3" fontId="40" fillId="0" borderId="16" xfId="0" applyNumberFormat="1" applyFont="1" applyBorder="1" applyAlignment="1">
      <alignment horizontal="center" vertical="center"/>
    </xf>
    <xf numFmtId="3" fontId="40" fillId="0" borderId="18" xfId="0" applyNumberFormat="1" applyFont="1" applyBorder="1" applyAlignment="1">
      <alignment horizontal="center" vertical="center"/>
    </xf>
    <xf numFmtId="3" fontId="40" fillId="0" borderId="14" xfId="0" applyNumberFormat="1" applyFont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">
      <selection activeCell="A1" sqref="A1:G26"/>
    </sheetView>
  </sheetViews>
  <sheetFormatPr defaultColWidth="9.140625" defaultRowHeight="15"/>
  <cols>
    <col min="1" max="1" width="9.140625" style="0" customWidth="1"/>
    <col min="2" max="2" width="33.28125" style="0" customWidth="1"/>
    <col min="3" max="3" width="18.8515625" style="0" customWidth="1"/>
    <col min="4" max="4" width="17.7109375" style="0" customWidth="1"/>
    <col min="5" max="5" width="18.140625" style="0" customWidth="1"/>
  </cols>
  <sheetData>
    <row r="1" spans="1:5" ht="59.25" customHeight="1">
      <c r="A1" s="263" t="s">
        <v>13</v>
      </c>
      <c r="B1" s="264"/>
      <c r="C1" s="264"/>
      <c r="D1" s="264"/>
      <c r="E1" s="265"/>
    </row>
    <row r="2" spans="1:5" ht="15.75">
      <c r="A2" s="2"/>
      <c r="B2" s="2"/>
      <c r="C2" s="2"/>
      <c r="D2" s="2"/>
      <c r="E2" s="2"/>
    </row>
    <row r="3" spans="1:5" ht="15.75">
      <c r="A3" s="2"/>
      <c r="B3" s="3" t="s">
        <v>14</v>
      </c>
      <c r="C3" s="2"/>
      <c r="D3" s="2"/>
      <c r="E3" s="2"/>
    </row>
    <row r="4" spans="1:5" ht="15.75">
      <c r="A4" s="2"/>
      <c r="B4" s="2"/>
      <c r="C4" s="2"/>
      <c r="D4" s="2"/>
      <c r="E4" s="2"/>
    </row>
    <row r="5" spans="1:5" ht="15.75">
      <c r="A5" s="2"/>
      <c r="B5" s="2"/>
      <c r="C5" s="2"/>
      <c r="D5" s="2"/>
      <c r="E5" s="2"/>
    </row>
    <row r="6" spans="1:5" ht="15">
      <c r="A6" s="267" t="s">
        <v>2</v>
      </c>
      <c r="B6" s="267" t="s">
        <v>3</v>
      </c>
      <c r="C6" s="267" t="s">
        <v>4</v>
      </c>
      <c r="D6" s="268" t="s">
        <v>16</v>
      </c>
      <c r="E6" s="261" t="s">
        <v>15</v>
      </c>
    </row>
    <row r="7" spans="1:5" ht="51" customHeight="1">
      <c r="A7" s="267"/>
      <c r="B7" s="267"/>
      <c r="C7" s="267"/>
      <c r="D7" s="269"/>
      <c r="E7" s="262"/>
    </row>
    <row r="8" spans="1:5" ht="15.75">
      <c r="A8" s="5">
        <v>1</v>
      </c>
      <c r="B8" s="7" t="s">
        <v>6</v>
      </c>
      <c r="C8" s="6">
        <v>36000000</v>
      </c>
      <c r="D8" s="6">
        <v>1763013</v>
      </c>
      <c r="E8" s="6">
        <f>C8-D8</f>
        <v>34236987</v>
      </c>
    </row>
    <row r="9" spans="1:5" ht="15.75">
      <c r="A9" s="5">
        <v>2</v>
      </c>
      <c r="B9" s="8" t="s">
        <v>7</v>
      </c>
      <c r="C9" s="6">
        <v>36000000</v>
      </c>
      <c r="D9" s="6">
        <v>0</v>
      </c>
      <c r="E9" s="6">
        <f aca="true" t="shared" si="0" ref="E9:E14">C9-D9</f>
        <v>36000000</v>
      </c>
    </row>
    <row r="10" spans="1:5" ht="15.75">
      <c r="A10" s="5">
        <v>3</v>
      </c>
      <c r="B10" s="8" t="s">
        <v>8</v>
      </c>
      <c r="C10" s="6">
        <v>36000000</v>
      </c>
      <c r="D10" s="6">
        <v>0</v>
      </c>
      <c r="E10" s="6">
        <f t="shared" si="0"/>
        <v>36000000</v>
      </c>
    </row>
    <row r="11" spans="1:5" ht="15.75">
      <c r="A11" s="5">
        <v>4</v>
      </c>
      <c r="B11" s="8" t="s">
        <v>9</v>
      </c>
      <c r="C11" s="6">
        <v>36000000</v>
      </c>
      <c r="D11" s="6">
        <v>0</v>
      </c>
      <c r="E11" s="6">
        <f t="shared" si="0"/>
        <v>36000000</v>
      </c>
    </row>
    <row r="12" spans="1:5" ht="15.75">
      <c r="A12" s="5">
        <v>5</v>
      </c>
      <c r="B12" s="8" t="s">
        <v>10</v>
      </c>
      <c r="C12" s="6">
        <v>36000000</v>
      </c>
      <c r="D12" s="6">
        <v>0</v>
      </c>
      <c r="E12" s="6">
        <f t="shared" si="0"/>
        <v>36000000</v>
      </c>
    </row>
    <row r="13" spans="1:5" ht="15.75">
      <c r="A13" s="5">
        <v>6</v>
      </c>
      <c r="B13" s="8" t="s">
        <v>11</v>
      </c>
      <c r="C13" s="6">
        <v>36000000</v>
      </c>
      <c r="D13" s="6">
        <v>0</v>
      </c>
      <c r="E13" s="6">
        <f t="shared" si="0"/>
        <v>36000000</v>
      </c>
    </row>
    <row r="14" spans="1:5" ht="15.75">
      <c r="A14" s="5">
        <v>7</v>
      </c>
      <c r="B14" s="8" t="s">
        <v>12</v>
      </c>
      <c r="C14" s="6">
        <v>36000000</v>
      </c>
      <c r="D14" s="6">
        <v>0</v>
      </c>
      <c r="E14" s="6">
        <f t="shared" si="0"/>
        <v>36000000</v>
      </c>
    </row>
    <row r="15" spans="1:5" ht="15.75">
      <c r="A15" s="267" t="s">
        <v>5</v>
      </c>
      <c r="B15" s="267"/>
      <c r="C15" s="9">
        <f>SUM(C8:C14)</f>
        <v>252000000</v>
      </c>
      <c r="D15" s="9">
        <f>SUM(D8:D14)</f>
        <v>1763013</v>
      </c>
      <c r="E15" s="10">
        <f>C15-D15:D16</f>
        <v>250236987</v>
      </c>
    </row>
    <row r="16" spans="1:5" ht="15.75">
      <c r="A16" s="2"/>
      <c r="B16" s="2"/>
      <c r="C16" s="2"/>
      <c r="D16" s="2"/>
      <c r="E16" s="2"/>
    </row>
    <row r="17" spans="1:5" ht="15.75">
      <c r="A17" s="258"/>
      <c r="B17" s="258"/>
      <c r="C17" s="258"/>
      <c r="D17" s="258"/>
      <c r="E17" s="258"/>
    </row>
    <row r="18" spans="1:5" ht="15.75">
      <c r="A18" s="1"/>
      <c r="B18" s="4"/>
      <c r="C18" s="4"/>
      <c r="D18" s="4"/>
      <c r="E18" s="4"/>
    </row>
    <row r="19" spans="1:5" ht="15.75">
      <c r="A19" s="258" t="s">
        <v>1</v>
      </c>
      <c r="B19" s="258"/>
      <c r="C19" s="258"/>
      <c r="D19" s="258"/>
      <c r="E19" s="258"/>
    </row>
    <row r="20" spans="1:5" ht="18.75">
      <c r="A20" s="266"/>
      <c r="B20" s="266"/>
      <c r="C20" s="266"/>
      <c r="D20" s="266"/>
      <c r="E20" s="266"/>
    </row>
    <row r="21" spans="1:5" ht="15.75">
      <c r="A21" s="258" t="s">
        <v>0</v>
      </c>
      <c r="B21" s="258"/>
      <c r="C21" s="258"/>
      <c r="D21" s="258"/>
      <c r="E21" s="258"/>
    </row>
    <row r="22" spans="1:5" ht="15.75">
      <c r="A22" s="259"/>
      <c r="B22" s="259"/>
      <c r="C22" s="259"/>
      <c r="D22" s="259"/>
      <c r="E22" s="259"/>
    </row>
    <row r="23" spans="1:5" ht="15.75">
      <c r="A23" s="258" t="s">
        <v>17</v>
      </c>
      <c r="B23" s="258"/>
      <c r="C23" s="258"/>
      <c r="D23" s="258"/>
      <c r="E23" s="258"/>
    </row>
    <row r="24" spans="1:5" ht="18.75">
      <c r="A24" s="260"/>
      <c r="B24" s="260"/>
      <c r="C24" s="260"/>
      <c r="D24" s="260"/>
      <c r="E24" s="260"/>
    </row>
  </sheetData>
  <sheetProtection/>
  <mergeCells count="14">
    <mergeCell ref="C6:C7"/>
    <mergeCell ref="D6:D7"/>
    <mergeCell ref="A15:B15"/>
    <mergeCell ref="A17:E17"/>
    <mergeCell ref="A21:E21"/>
    <mergeCell ref="A22:E22"/>
    <mergeCell ref="A23:E23"/>
    <mergeCell ref="A24:E24"/>
    <mergeCell ref="E6:E7"/>
    <mergeCell ref="A1:E1"/>
    <mergeCell ref="A19:E19"/>
    <mergeCell ref="A20:E20"/>
    <mergeCell ref="A6:A7"/>
    <mergeCell ref="B6:B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">
      <selection activeCell="I18" sqref="I18"/>
    </sheetView>
  </sheetViews>
  <sheetFormatPr defaultColWidth="9.140625" defaultRowHeight="15"/>
  <cols>
    <col min="1" max="1" width="10.421875" style="0" customWidth="1"/>
    <col min="2" max="2" width="38.57421875" style="0" customWidth="1"/>
    <col min="3" max="3" width="20.8515625" style="0" customWidth="1"/>
    <col min="4" max="4" width="18.8515625" style="0" customWidth="1"/>
    <col min="5" max="5" width="18.140625" style="0" customWidth="1"/>
  </cols>
  <sheetData>
    <row r="1" spans="1:5" ht="47.25" customHeight="1">
      <c r="A1" s="263" t="s">
        <v>22</v>
      </c>
      <c r="B1" s="264"/>
      <c r="C1" s="264"/>
      <c r="D1" s="264"/>
      <c r="E1" s="270"/>
    </row>
    <row r="2" spans="1:5" ht="15.75">
      <c r="A2" s="2"/>
      <c r="B2" s="2"/>
      <c r="C2" s="2"/>
      <c r="D2" s="2"/>
      <c r="E2" s="2"/>
    </row>
    <row r="3" spans="1:5" ht="15.75">
      <c r="A3" s="2"/>
      <c r="B3" s="3" t="s">
        <v>43</v>
      </c>
      <c r="C3" s="2"/>
      <c r="D3" s="2"/>
      <c r="E3" s="2"/>
    </row>
    <row r="4" spans="1:5" ht="15.75">
      <c r="A4" s="2"/>
      <c r="B4" s="2"/>
      <c r="C4" s="2"/>
      <c r="D4" s="2"/>
      <c r="E4" s="2"/>
    </row>
    <row r="5" spans="1:5" ht="15" customHeight="1">
      <c r="A5" s="267" t="s">
        <v>2</v>
      </c>
      <c r="B5" s="267" t="s">
        <v>3</v>
      </c>
      <c r="C5" s="267" t="s">
        <v>4</v>
      </c>
      <c r="D5" s="268" t="s">
        <v>27</v>
      </c>
      <c r="E5" s="261" t="s">
        <v>15</v>
      </c>
    </row>
    <row r="6" spans="1:5" ht="56.25" customHeight="1">
      <c r="A6" s="267"/>
      <c r="B6" s="267"/>
      <c r="C6" s="267"/>
      <c r="D6" s="269"/>
      <c r="E6" s="262"/>
    </row>
    <row r="7" spans="1:5" ht="15">
      <c r="A7" s="11">
        <v>1</v>
      </c>
      <c r="B7" s="13" t="s">
        <v>24</v>
      </c>
      <c r="C7" s="23">
        <v>150266925</v>
      </c>
      <c r="D7" s="24">
        <f>110092517.84-1610000-1872655</f>
        <v>106609862.84</v>
      </c>
      <c r="E7" s="24">
        <f>C7-D7</f>
        <v>43657062.16</v>
      </c>
    </row>
    <row r="8" spans="1:5" ht="15">
      <c r="A8" s="11">
        <v>2</v>
      </c>
      <c r="B8" s="14" t="s">
        <v>7</v>
      </c>
      <c r="C8" s="23">
        <v>70000000</v>
      </c>
      <c r="D8" s="24">
        <f>50214000-6304000</f>
        <v>43910000</v>
      </c>
      <c r="E8" s="24">
        <f aca="true" t="shared" si="0" ref="E8:E19">C8-D8</f>
        <v>26090000</v>
      </c>
    </row>
    <row r="9" spans="1:5" ht="15">
      <c r="A9" s="11">
        <v>3</v>
      </c>
      <c r="B9" s="14" t="s">
        <v>8</v>
      </c>
      <c r="C9" s="23">
        <v>14000000</v>
      </c>
      <c r="D9" s="24">
        <v>7000000</v>
      </c>
      <c r="E9" s="24">
        <f t="shared" si="0"/>
        <v>7000000</v>
      </c>
    </row>
    <row r="10" spans="1:5" ht="15">
      <c r="A10" s="11">
        <v>4</v>
      </c>
      <c r="B10" s="14" t="s">
        <v>9</v>
      </c>
      <c r="C10" s="23">
        <v>1000000</v>
      </c>
      <c r="D10" s="24">
        <v>0</v>
      </c>
      <c r="E10" s="24">
        <f t="shared" si="0"/>
        <v>1000000</v>
      </c>
    </row>
    <row r="11" spans="1:5" ht="15">
      <c r="A11" s="11">
        <v>5</v>
      </c>
      <c r="B11" s="14" t="s">
        <v>10</v>
      </c>
      <c r="C11" s="23">
        <v>5000000</v>
      </c>
      <c r="D11" s="24">
        <v>620125</v>
      </c>
      <c r="E11" s="24">
        <f t="shared" si="0"/>
        <v>4379875</v>
      </c>
    </row>
    <row r="12" spans="1:5" ht="15">
      <c r="A12" s="11">
        <v>6</v>
      </c>
      <c r="B12" s="14" t="s">
        <v>11</v>
      </c>
      <c r="C12" s="23">
        <v>31000000</v>
      </c>
      <c r="D12" s="24">
        <v>24292166</v>
      </c>
      <c r="E12" s="24">
        <f t="shared" si="0"/>
        <v>6707834</v>
      </c>
    </row>
    <row r="13" spans="1:5" ht="15">
      <c r="A13" s="11">
        <v>7</v>
      </c>
      <c r="B13" s="14" t="s">
        <v>12</v>
      </c>
      <c r="C13" s="23">
        <v>9882075</v>
      </c>
      <c r="D13" s="24">
        <v>9882075</v>
      </c>
      <c r="E13" s="24">
        <f t="shared" si="0"/>
        <v>0</v>
      </c>
    </row>
    <row r="14" spans="1:5" ht="15">
      <c r="A14" s="11">
        <v>8</v>
      </c>
      <c r="B14" s="14" t="s">
        <v>19</v>
      </c>
      <c r="C14" s="23">
        <v>16000000</v>
      </c>
      <c r="D14" s="24">
        <v>8143000</v>
      </c>
      <c r="E14" s="24">
        <f t="shared" si="0"/>
        <v>7857000</v>
      </c>
    </row>
    <row r="15" spans="1:5" ht="15">
      <c r="A15" s="11">
        <v>9</v>
      </c>
      <c r="B15" s="14" t="s">
        <v>20</v>
      </c>
      <c r="C15" s="23">
        <v>115000000</v>
      </c>
      <c r="D15" s="24">
        <f>104284255-4750000</f>
        <v>99534255</v>
      </c>
      <c r="E15" s="24">
        <f t="shared" si="0"/>
        <v>15465745</v>
      </c>
    </row>
    <row r="16" spans="1:5" ht="15">
      <c r="A16" s="11">
        <v>10</v>
      </c>
      <c r="B16" s="14" t="s">
        <v>21</v>
      </c>
      <c r="C16" s="23">
        <v>145000000</v>
      </c>
      <c r="D16" s="24">
        <f>103795000-7000000-1260000</f>
        <v>95535000</v>
      </c>
      <c r="E16" s="24">
        <f t="shared" si="0"/>
        <v>49465000</v>
      </c>
    </row>
    <row r="17" spans="1:5" ht="15.75" customHeight="1">
      <c r="A17" s="11">
        <v>11</v>
      </c>
      <c r="B17" s="15" t="s">
        <v>30</v>
      </c>
      <c r="C17" s="23">
        <v>7500000</v>
      </c>
      <c r="D17" s="24">
        <v>0</v>
      </c>
      <c r="E17" s="24">
        <f t="shared" si="0"/>
        <v>7500000</v>
      </c>
    </row>
    <row r="18" spans="1:5" ht="15">
      <c r="A18" s="11">
        <v>12</v>
      </c>
      <c r="B18" s="15" t="s">
        <v>31</v>
      </c>
      <c r="C18" s="23">
        <v>35000000</v>
      </c>
      <c r="D18" s="24">
        <f>19740000-7000000</f>
        <v>12740000</v>
      </c>
      <c r="E18" s="24">
        <f t="shared" si="0"/>
        <v>22260000</v>
      </c>
    </row>
    <row r="19" spans="1:5" ht="15">
      <c r="A19" s="11">
        <v>13</v>
      </c>
      <c r="B19" s="15" t="s">
        <v>32</v>
      </c>
      <c r="C19" s="23">
        <v>7500000</v>
      </c>
      <c r="D19" s="24">
        <v>1015000</v>
      </c>
      <c r="E19" s="24">
        <f t="shared" si="0"/>
        <v>6485000</v>
      </c>
    </row>
    <row r="20" spans="1:5" ht="15.75" customHeight="1">
      <c r="A20" s="267" t="s">
        <v>5</v>
      </c>
      <c r="B20" s="267"/>
      <c r="C20" s="9">
        <f>SUM(C7:C19)</f>
        <v>607149000</v>
      </c>
      <c r="D20" s="9">
        <f>SUM(D7:D19)</f>
        <v>409281483.84000003</v>
      </c>
      <c r="E20" s="9">
        <f>SUM(E7:E19)</f>
        <v>197867516.16</v>
      </c>
    </row>
    <row r="21" spans="1:5" ht="15.75" customHeight="1">
      <c r="A21" s="20"/>
      <c r="B21" s="20"/>
      <c r="C21" s="21"/>
      <c r="D21" s="21"/>
      <c r="E21" s="22"/>
    </row>
    <row r="22" spans="1:5" ht="15.75" customHeight="1">
      <c r="A22" s="20"/>
      <c r="B22" s="20"/>
      <c r="C22" s="21"/>
      <c r="D22" s="21"/>
      <c r="E22" s="22"/>
    </row>
    <row r="23" spans="1:5" ht="15.75">
      <c r="A23" s="258" t="s">
        <v>42</v>
      </c>
      <c r="B23" s="258"/>
      <c r="C23" s="258"/>
      <c r="D23" s="258"/>
      <c r="E23" s="258"/>
    </row>
  </sheetData>
  <sheetProtection/>
  <mergeCells count="8">
    <mergeCell ref="A20:B20"/>
    <mergeCell ref="A23:E23"/>
    <mergeCell ref="A1:E1"/>
    <mergeCell ref="A5:A6"/>
    <mergeCell ref="B5:B6"/>
    <mergeCell ref="C5:C6"/>
    <mergeCell ref="D5:D6"/>
    <mergeCell ref="E5:E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">
      <selection activeCell="G15" sqref="G15"/>
    </sheetView>
  </sheetViews>
  <sheetFormatPr defaultColWidth="9.140625" defaultRowHeight="15"/>
  <cols>
    <col min="1" max="1" width="10.421875" style="0" customWidth="1"/>
    <col min="2" max="2" width="38.57421875" style="0" customWidth="1"/>
    <col min="3" max="3" width="20.8515625" style="0" customWidth="1"/>
    <col min="4" max="4" width="18.8515625" style="0" customWidth="1"/>
    <col min="5" max="5" width="18.140625" style="0" customWidth="1"/>
  </cols>
  <sheetData>
    <row r="1" spans="1:5" ht="47.25" customHeight="1">
      <c r="A1" s="263" t="s">
        <v>22</v>
      </c>
      <c r="B1" s="264"/>
      <c r="C1" s="264"/>
      <c r="D1" s="264"/>
      <c r="E1" s="270"/>
    </row>
    <row r="2" spans="1:5" ht="15.75">
      <c r="A2" s="2"/>
      <c r="B2" s="2"/>
      <c r="C2" s="2"/>
      <c r="D2" s="2"/>
      <c r="E2" s="2"/>
    </row>
    <row r="3" spans="1:5" ht="15.75">
      <c r="A3" s="2"/>
      <c r="B3" s="3" t="s">
        <v>44</v>
      </c>
      <c r="C3" s="2"/>
      <c r="D3" s="2"/>
      <c r="E3" s="2"/>
    </row>
    <row r="4" spans="1:5" ht="15.75">
      <c r="A4" s="2"/>
      <c r="B4" s="2"/>
      <c r="C4" s="2"/>
      <c r="D4" s="2"/>
      <c r="E4" s="2"/>
    </row>
    <row r="5" spans="1:5" ht="15" customHeight="1">
      <c r="A5" s="267" t="s">
        <v>2</v>
      </c>
      <c r="B5" s="267" t="s">
        <v>3</v>
      </c>
      <c r="C5" s="267" t="s">
        <v>4</v>
      </c>
      <c r="D5" s="268" t="s">
        <v>27</v>
      </c>
      <c r="E5" s="261" t="s">
        <v>15</v>
      </c>
    </row>
    <row r="6" spans="1:5" ht="56.25" customHeight="1">
      <c r="A6" s="267"/>
      <c r="B6" s="267"/>
      <c r="C6" s="267"/>
      <c r="D6" s="269"/>
      <c r="E6" s="262"/>
    </row>
    <row r="7" spans="1:5" ht="15">
      <c r="A7" s="11">
        <v>1</v>
      </c>
      <c r="B7" s="13" t="s">
        <v>24</v>
      </c>
      <c r="C7" s="25">
        <v>150266925</v>
      </c>
      <c r="D7" s="26">
        <v>132541437.8</v>
      </c>
      <c r="E7" s="24">
        <f>C7-D7</f>
        <v>17725487.200000003</v>
      </c>
    </row>
    <row r="8" spans="1:5" ht="15">
      <c r="A8" s="11">
        <v>2</v>
      </c>
      <c r="B8" s="14" t="s">
        <v>45</v>
      </c>
      <c r="C8" s="25">
        <v>70000000</v>
      </c>
      <c r="D8" s="26">
        <v>33810000</v>
      </c>
      <c r="E8" s="24">
        <f aca="true" t="shared" si="0" ref="E8:E19">C8-D8</f>
        <v>36190000</v>
      </c>
    </row>
    <row r="9" spans="1:5" ht="15">
      <c r="A9" s="11">
        <v>3</v>
      </c>
      <c r="B9" s="14" t="s">
        <v>8</v>
      </c>
      <c r="C9" s="25">
        <v>14000000</v>
      </c>
      <c r="D9" s="26">
        <v>7000000</v>
      </c>
      <c r="E9" s="24">
        <f t="shared" si="0"/>
        <v>7000000</v>
      </c>
    </row>
    <row r="10" spans="1:5" ht="15">
      <c r="A10" s="11">
        <v>4</v>
      </c>
      <c r="B10" s="14" t="s">
        <v>9</v>
      </c>
      <c r="C10" s="25">
        <v>1000000</v>
      </c>
      <c r="D10" s="27">
        <v>0</v>
      </c>
      <c r="E10" s="24">
        <f t="shared" si="0"/>
        <v>1000000</v>
      </c>
    </row>
    <row r="11" spans="1:5" ht="15">
      <c r="A11" s="11">
        <v>5</v>
      </c>
      <c r="B11" s="14" t="s">
        <v>10</v>
      </c>
      <c r="C11" s="25">
        <v>1000000</v>
      </c>
      <c r="D11" s="27">
        <v>0</v>
      </c>
      <c r="E11" s="24">
        <f t="shared" si="0"/>
        <v>1000000</v>
      </c>
    </row>
    <row r="12" spans="1:5" ht="15">
      <c r="A12" s="11">
        <v>6</v>
      </c>
      <c r="B12" s="14" t="s">
        <v>11</v>
      </c>
      <c r="C12" s="25">
        <v>31000000</v>
      </c>
      <c r="D12" s="26">
        <v>24292166</v>
      </c>
      <c r="E12" s="24">
        <f t="shared" si="0"/>
        <v>6707834</v>
      </c>
    </row>
    <row r="13" spans="1:5" ht="15">
      <c r="A13" s="11">
        <v>7</v>
      </c>
      <c r="B13" s="14" t="s">
        <v>12</v>
      </c>
      <c r="C13" s="25">
        <v>15000000</v>
      </c>
      <c r="D13" s="26">
        <v>9882075</v>
      </c>
      <c r="E13" s="24">
        <f t="shared" si="0"/>
        <v>5117925</v>
      </c>
    </row>
    <row r="14" spans="1:5" ht="15">
      <c r="A14" s="11">
        <v>8</v>
      </c>
      <c r="B14" s="14" t="s">
        <v>19</v>
      </c>
      <c r="C14" s="25">
        <v>16000000</v>
      </c>
      <c r="D14" s="26">
        <v>8143000</v>
      </c>
      <c r="E14" s="24">
        <f t="shared" si="0"/>
        <v>7857000</v>
      </c>
    </row>
    <row r="15" spans="1:5" ht="15">
      <c r="A15" s="11">
        <v>9</v>
      </c>
      <c r="B15" s="14" t="s">
        <v>20</v>
      </c>
      <c r="C15" s="25">
        <f>133250565</f>
        <v>133250565</v>
      </c>
      <c r="D15" s="26">
        <v>128818919</v>
      </c>
      <c r="E15" s="24">
        <f t="shared" si="0"/>
        <v>4431646</v>
      </c>
    </row>
    <row r="16" spans="1:5" ht="15">
      <c r="A16" s="11">
        <v>10</v>
      </c>
      <c r="B16" s="14" t="s">
        <v>21</v>
      </c>
      <c r="C16" s="25">
        <v>145000000</v>
      </c>
      <c r="D16" s="26">
        <v>93885000</v>
      </c>
      <c r="E16" s="24">
        <f t="shared" si="0"/>
        <v>51115000</v>
      </c>
    </row>
    <row r="17" spans="1:5" ht="15.75" customHeight="1">
      <c r="A17" s="11">
        <v>11</v>
      </c>
      <c r="B17" s="15" t="s">
        <v>30</v>
      </c>
      <c r="C17" s="25">
        <v>1000000</v>
      </c>
      <c r="D17" s="27">
        <v>0</v>
      </c>
      <c r="E17" s="24">
        <f t="shared" si="0"/>
        <v>1000000</v>
      </c>
    </row>
    <row r="18" spans="1:5" ht="15">
      <c r="A18" s="11">
        <v>12</v>
      </c>
      <c r="B18" s="15" t="s">
        <v>31</v>
      </c>
      <c r="C18" s="25">
        <v>35000000</v>
      </c>
      <c r="D18" s="26">
        <v>12740000</v>
      </c>
      <c r="E18" s="24">
        <f t="shared" si="0"/>
        <v>22260000</v>
      </c>
    </row>
    <row r="19" spans="1:5" ht="15">
      <c r="A19" s="11">
        <v>13</v>
      </c>
      <c r="B19" s="15" t="s">
        <v>32</v>
      </c>
      <c r="C19" s="25">
        <v>7500000</v>
      </c>
      <c r="D19" s="26">
        <v>2855900</v>
      </c>
      <c r="E19" s="24">
        <f t="shared" si="0"/>
        <v>4644100</v>
      </c>
    </row>
    <row r="20" spans="1:5" ht="15.75" customHeight="1">
      <c r="A20" s="267" t="s">
        <v>5</v>
      </c>
      <c r="B20" s="267"/>
      <c r="C20" s="9">
        <f>SUM(C7:C19)</f>
        <v>620017490</v>
      </c>
      <c r="D20" s="9">
        <f>SUM(D7:D19)</f>
        <v>453968497.8</v>
      </c>
      <c r="E20" s="9">
        <f>SUM(E7:E19)</f>
        <v>166048992.2</v>
      </c>
    </row>
    <row r="21" spans="1:5" ht="15.75" customHeight="1">
      <c r="A21" s="20"/>
      <c r="B21" s="20"/>
      <c r="C21" s="21"/>
      <c r="D21" s="21"/>
      <c r="E21" s="22"/>
    </row>
    <row r="22" spans="1:5" ht="15.75" customHeight="1">
      <c r="A22" s="20"/>
      <c r="B22" s="20"/>
      <c r="C22" s="21"/>
      <c r="D22" s="21"/>
      <c r="E22" s="22"/>
    </row>
    <row r="23" spans="1:5" ht="15.75">
      <c r="A23" s="258" t="s">
        <v>46</v>
      </c>
      <c r="B23" s="258"/>
      <c r="C23" s="258"/>
      <c r="D23" s="258"/>
      <c r="E23" s="258"/>
    </row>
  </sheetData>
  <sheetProtection/>
  <mergeCells count="8">
    <mergeCell ref="A20:B20"/>
    <mergeCell ref="A23:E23"/>
    <mergeCell ref="A1:E1"/>
    <mergeCell ref="A5:A6"/>
    <mergeCell ref="B5:B6"/>
    <mergeCell ref="C5:C6"/>
    <mergeCell ref="D5:D6"/>
    <mergeCell ref="E5:E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selection activeCell="G6" sqref="G6"/>
    </sheetView>
  </sheetViews>
  <sheetFormatPr defaultColWidth="9.140625" defaultRowHeight="15"/>
  <cols>
    <col min="1" max="1" width="10.421875" style="0" customWidth="1"/>
    <col min="2" max="2" width="38.57421875" style="0" customWidth="1"/>
    <col min="3" max="3" width="20.8515625" style="0" customWidth="1"/>
    <col min="4" max="4" width="18.8515625" style="0" customWidth="1"/>
    <col min="5" max="5" width="18.140625" style="0" customWidth="1"/>
  </cols>
  <sheetData>
    <row r="1" spans="1:5" ht="47.25" customHeight="1">
      <c r="A1" s="263" t="s">
        <v>22</v>
      </c>
      <c r="B1" s="264"/>
      <c r="C1" s="264"/>
      <c r="D1" s="264"/>
      <c r="E1" s="270"/>
    </row>
    <row r="2" spans="1:5" ht="15.75">
      <c r="A2" s="2"/>
      <c r="B2" s="2"/>
      <c r="C2" s="2"/>
      <c r="D2" s="2"/>
      <c r="E2" s="2"/>
    </row>
    <row r="3" spans="1:5" ht="15.75">
      <c r="A3" s="2"/>
      <c r="B3" s="3" t="s">
        <v>47</v>
      </c>
      <c r="C3" s="2"/>
      <c r="D3" s="2"/>
      <c r="E3" s="2"/>
    </row>
    <row r="4" spans="1:5" ht="15.75">
      <c r="A4" s="2"/>
      <c r="B4" s="2"/>
      <c r="C4" s="2"/>
      <c r="D4" s="2"/>
      <c r="E4" s="2"/>
    </row>
    <row r="5" spans="1:5" ht="15" customHeight="1">
      <c r="A5" s="267" t="s">
        <v>2</v>
      </c>
      <c r="B5" s="267" t="s">
        <v>3</v>
      </c>
      <c r="C5" s="267" t="s">
        <v>4</v>
      </c>
      <c r="D5" s="268" t="s">
        <v>27</v>
      </c>
      <c r="E5" s="261" t="s">
        <v>15</v>
      </c>
    </row>
    <row r="6" spans="1:5" ht="56.25" customHeight="1">
      <c r="A6" s="267"/>
      <c r="B6" s="267"/>
      <c r="C6" s="267"/>
      <c r="D6" s="269"/>
      <c r="E6" s="262"/>
    </row>
    <row r="7" spans="1:5" ht="15">
      <c r="A7" s="11">
        <v>1</v>
      </c>
      <c r="B7" s="13" t="s">
        <v>24</v>
      </c>
      <c r="C7" s="25">
        <v>153500000</v>
      </c>
      <c r="D7" s="26">
        <v>125666702.8</v>
      </c>
      <c r="E7" s="24">
        <f>C7-D7</f>
        <v>27833297.200000003</v>
      </c>
    </row>
    <row r="8" spans="1:5" ht="15">
      <c r="A8" s="11">
        <v>2</v>
      </c>
      <c r="B8" s="14" t="s">
        <v>45</v>
      </c>
      <c r="C8" s="25">
        <v>70000000</v>
      </c>
      <c r="D8" s="26">
        <v>35210000</v>
      </c>
      <c r="E8" s="24">
        <f aca="true" t="shared" si="0" ref="E8:E21">C8-D8</f>
        <v>34790000</v>
      </c>
    </row>
    <row r="9" spans="1:5" ht="15">
      <c r="A9" s="11">
        <v>3</v>
      </c>
      <c r="B9" s="14" t="s">
        <v>8</v>
      </c>
      <c r="C9" s="25">
        <v>14000000</v>
      </c>
      <c r="D9" s="26">
        <v>7000000</v>
      </c>
      <c r="E9" s="24">
        <f t="shared" si="0"/>
        <v>7000000</v>
      </c>
    </row>
    <row r="10" spans="1:5" ht="15">
      <c r="A10" s="11">
        <v>4</v>
      </c>
      <c r="B10" s="14" t="s">
        <v>9</v>
      </c>
      <c r="C10" s="25">
        <v>1000000</v>
      </c>
      <c r="D10" s="27">
        <v>0</v>
      </c>
      <c r="E10" s="24">
        <f t="shared" si="0"/>
        <v>1000000</v>
      </c>
    </row>
    <row r="11" spans="1:5" ht="15">
      <c r="A11" s="11">
        <v>5</v>
      </c>
      <c r="B11" s="14" t="s">
        <v>10</v>
      </c>
      <c r="C11" s="25">
        <v>1000000</v>
      </c>
      <c r="D11" s="27">
        <v>0</v>
      </c>
      <c r="E11" s="24">
        <f t="shared" si="0"/>
        <v>1000000</v>
      </c>
    </row>
    <row r="12" spans="1:5" ht="15">
      <c r="A12" s="11">
        <v>6</v>
      </c>
      <c r="B12" s="14" t="s">
        <v>11</v>
      </c>
      <c r="C12" s="25">
        <v>31000000</v>
      </c>
      <c r="D12" s="26">
        <v>24292166</v>
      </c>
      <c r="E12" s="24">
        <f t="shared" si="0"/>
        <v>6707834</v>
      </c>
    </row>
    <row r="13" spans="1:5" ht="15">
      <c r="A13" s="11">
        <v>7</v>
      </c>
      <c r="B13" s="14" t="s">
        <v>12</v>
      </c>
      <c r="C13" s="25">
        <v>15000000</v>
      </c>
      <c r="D13" s="26">
        <v>11796075</v>
      </c>
      <c r="E13" s="24">
        <f t="shared" si="0"/>
        <v>3203925</v>
      </c>
    </row>
    <row r="14" spans="1:5" ht="15">
      <c r="A14" s="11">
        <v>8</v>
      </c>
      <c r="B14" s="14" t="s">
        <v>19</v>
      </c>
      <c r="C14" s="25">
        <v>16000000</v>
      </c>
      <c r="D14" s="26">
        <v>8143000</v>
      </c>
      <c r="E14" s="24">
        <f t="shared" si="0"/>
        <v>7857000</v>
      </c>
    </row>
    <row r="15" spans="1:5" ht="15">
      <c r="A15" s="11">
        <v>9</v>
      </c>
      <c r="B15" s="14" t="s">
        <v>20</v>
      </c>
      <c r="C15" s="25">
        <v>160000000</v>
      </c>
      <c r="D15" s="26">
        <v>143898919</v>
      </c>
      <c r="E15" s="24">
        <f t="shared" si="0"/>
        <v>16101081</v>
      </c>
    </row>
    <row r="16" spans="1:5" ht="15">
      <c r="A16" s="11">
        <v>10</v>
      </c>
      <c r="B16" s="14" t="s">
        <v>21</v>
      </c>
      <c r="C16" s="25">
        <v>145000000</v>
      </c>
      <c r="D16" s="26">
        <v>84985000</v>
      </c>
      <c r="E16" s="24">
        <f t="shared" si="0"/>
        <v>60015000</v>
      </c>
    </row>
    <row r="17" spans="1:5" ht="15.75" customHeight="1">
      <c r="A17" s="11">
        <v>11</v>
      </c>
      <c r="B17" s="15" t="s">
        <v>30</v>
      </c>
      <c r="C17" s="25">
        <v>1000000</v>
      </c>
      <c r="D17" s="27">
        <v>0</v>
      </c>
      <c r="E17" s="24">
        <f t="shared" si="0"/>
        <v>1000000</v>
      </c>
    </row>
    <row r="18" spans="1:5" ht="15">
      <c r="A18" s="11">
        <v>12</v>
      </c>
      <c r="B18" s="15" t="s">
        <v>31</v>
      </c>
      <c r="C18" s="25">
        <v>35000000</v>
      </c>
      <c r="D18" s="26">
        <v>16740000</v>
      </c>
      <c r="E18" s="24">
        <f t="shared" si="0"/>
        <v>18260000</v>
      </c>
    </row>
    <row r="19" spans="1:5" ht="15">
      <c r="A19" s="11">
        <v>13</v>
      </c>
      <c r="B19" s="15" t="s">
        <v>32</v>
      </c>
      <c r="C19" s="25">
        <v>7500000</v>
      </c>
      <c r="D19" s="26">
        <v>2855900</v>
      </c>
      <c r="E19" s="24">
        <f t="shared" si="0"/>
        <v>4644100</v>
      </c>
    </row>
    <row r="20" spans="1:5" ht="15">
      <c r="A20" s="11">
        <v>14</v>
      </c>
      <c r="B20" s="15" t="s">
        <v>48</v>
      </c>
      <c r="C20" s="25">
        <v>50000000</v>
      </c>
      <c r="D20" s="26">
        <v>0</v>
      </c>
      <c r="E20" s="24">
        <f t="shared" si="0"/>
        <v>50000000</v>
      </c>
    </row>
    <row r="21" spans="1:5" ht="15">
      <c r="A21" s="11">
        <v>15</v>
      </c>
      <c r="B21" s="15" t="s">
        <v>49</v>
      </c>
      <c r="C21" s="25">
        <v>50000000</v>
      </c>
      <c r="D21" s="26">
        <v>0</v>
      </c>
      <c r="E21" s="24">
        <f t="shared" si="0"/>
        <v>50000000</v>
      </c>
    </row>
    <row r="22" spans="1:5" ht="15.75" customHeight="1">
      <c r="A22" s="267" t="s">
        <v>5</v>
      </c>
      <c r="B22" s="267"/>
      <c r="C22" s="9">
        <f>SUM(C7:C21)</f>
        <v>750000000</v>
      </c>
      <c r="D22" s="9">
        <f>SUM(D7:D21)</f>
        <v>460587762.8</v>
      </c>
      <c r="E22" s="9">
        <f>SUM(E7:E21)</f>
        <v>289412237.2</v>
      </c>
    </row>
    <row r="23" spans="1:5" ht="15.75" customHeight="1">
      <c r="A23" s="20"/>
      <c r="B23" s="20"/>
      <c r="C23" s="21"/>
      <c r="D23" s="21"/>
      <c r="E23" s="22"/>
    </row>
    <row r="24" spans="1:5" ht="15.75" customHeight="1">
      <c r="A24" s="20"/>
      <c r="B24" s="20"/>
      <c r="C24" s="21"/>
      <c r="D24" s="21"/>
      <c r="E24" s="22"/>
    </row>
    <row r="25" spans="1:5" ht="15.75">
      <c r="A25" s="258" t="s">
        <v>46</v>
      </c>
      <c r="B25" s="258"/>
      <c r="C25" s="258"/>
      <c r="D25" s="258"/>
      <c r="E25" s="258"/>
    </row>
  </sheetData>
  <sheetProtection/>
  <mergeCells count="8">
    <mergeCell ref="A22:B22"/>
    <mergeCell ref="A25:E25"/>
    <mergeCell ref="A1:E1"/>
    <mergeCell ref="A5:A6"/>
    <mergeCell ref="B5:B6"/>
    <mergeCell ref="C5:C6"/>
    <mergeCell ref="D5:D6"/>
    <mergeCell ref="E5:E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selection activeCell="D22" sqref="D22"/>
    </sheetView>
  </sheetViews>
  <sheetFormatPr defaultColWidth="9.140625" defaultRowHeight="15"/>
  <cols>
    <col min="1" max="1" width="10.421875" style="0" customWidth="1"/>
    <col min="2" max="2" width="38.57421875" style="0" customWidth="1"/>
    <col min="3" max="3" width="20.8515625" style="0" customWidth="1"/>
    <col min="4" max="4" width="18.8515625" style="0" customWidth="1"/>
    <col min="5" max="5" width="18.140625" style="0" customWidth="1"/>
    <col min="6" max="6" width="23.00390625" style="0" customWidth="1"/>
  </cols>
  <sheetData>
    <row r="1" spans="1:5" ht="47.25" customHeight="1">
      <c r="A1" s="263" t="s">
        <v>22</v>
      </c>
      <c r="B1" s="264"/>
      <c r="C1" s="264"/>
      <c r="D1" s="264"/>
      <c r="E1" s="270"/>
    </row>
    <row r="2" spans="1:5" ht="15.75">
      <c r="A2" s="2"/>
      <c r="B2" s="2"/>
      <c r="C2" s="2"/>
      <c r="D2" s="2"/>
      <c r="E2" s="2"/>
    </row>
    <row r="3" spans="1:5" ht="15.75">
      <c r="A3" s="2"/>
      <c r="B3" s="3" t="s">
        <v>50</v>
      </c>
      <c r="C3" s="2"/>
      <c r="D3" s="2"/>
      <c r="E3" s="2"/>
    </row>
    <row r="4" spans="1:5" ht="15.75">
      <c r="A4" s="2"/>
      <c r="B4" s="2"/>
      <c r="C4" s="2"/>
      <c r="D4" s="2"/>
      <c r="E4" s="2"/>
    </row>
    <row r="5" spans="1:5" ht="15" customHeight="1">
      <c r="A5" s="267" t="s">
        <v>2</v>
      </c>
      <c r="B5" s="267" t="s">
        <v>3</v>
      </c>
      <c r="C5" s="267" t="s">
        <v>4</v>
      </c>
      <c r="D5" s="268" t="s">
        <v>27</v>
      </c>
      <c r="E5" s="261" t="s">
        <v>15</v>
      </c>
    </row>
    <row r="6" spans="1:5" ht="56.25" customHeight="1">
      <c r="A6" s="267"/>
      <c r="B6" s="267"/>
      <c r="C6" s="267"/>
      <c r="D6" s="269"/>
      <c r="E6" s="262"/>
    </row>
    <row r="7" spans="1:5" ht="15">
      <c r="A7" s="11">
        <v>1</v>
      </c>
      <c r="B7" s="13" t="s">
        <v>24</v>
      </c>
      <c r="C7" s="25">
        <v>153500000</v>
      </c>
      <c r="D7" s="28">
        <v>118666702.84</v>
      </c>
      <c r="E7" s="24">
        <f>C7-D7</f>
        <v>34833297.16</v>
      </c>
    </row>
    <row r="8" spans="1:5" ht="15">
      <c r="A8" s="11">
        <v>2</v>
      </c>
      <c r="B8" s="14" t="s">
        <v>45</v>
      </c>
      <c r="C8" s="25">
        <v>45000000</v>
      </c>
      <c r="D8" s="28">
        <v>28210000</v>
      </c>
      <c r="E8" s="24">
        <f aca="true" t="shared" si="0" ref="E8:E21">C8-D8</f>
        <v>16790000</v>
      </c>
    </row>
    <row r="9" spans="1:5" ht="15">
      <c r="A9" s="11">
        <v>3</v>
      </c>
      <c r="B9" s="14" t="s">
        <v>8</v>
      </c>
      <c r="C9" s="25">
        <v>8000000</v>
      </c>
      <c r="D9" s="28">
        <v>7000000</v>
      </c>
      <c r="E9" s="24">
        <f t="shared" si="0"/>
        <v>1000000</v>
      </c>
    </row>
    <row r="10" spans="1:5" ht="15">
      <c r="A10" s="11">
        <v>4</v>
      </c>
      <c r="B10" s="14" t="s">
        <v>9</v>
      </c>
      <c r="C10" s="25">
        <v>1000000</v>
      </c>
      <c r="D10" s="29">
        <v>0</v>
      </c>
      <c r="E10" s="24">
        <f t="shared" si="0"/>
        <v>1000000</v>
      </c>
    </row>
    <row r="11" spans="1:5" ht="15">
      <c r="A11" s="11">
        <v>5</v>
      </c>
      <c r="B11" s="14" t="s">
        <v>10</v>
      </c>
      <c r="C11" s="25">
        <v>1000000</v>
      </c>
      <c r="D11" s="29">
        <v>0</v>
      </c>
      <c r="E11" s="24">
        <f t="shared" si="0"/>
        <v>1000000</v>
      </c>
    </row>
    <row r="12" spans="1:5" ht="15">
      <c r="A12" s="11">
        <v>6</v>
      </c>
      <c r="B12" s="14" t="s">
        <v>11</v>
      </c>
      <c r="C12" s="25">
        <v>31000000</v>
      </c>
      <c r="D12" s="28">
        <v>23292166</v>
      </c>
      <c r="E12" s="24">
        <f t="shared" si="0"/>
        <v>7707834</v>
      </c>
    </row>
    <row r="13" spans="1:5" ht="15">
      <c r="A13" s="11">
        <v>7</v>
      </c>
      <c r="B13" s="14" t="s">
        <v>12</v>
      </c>
      <c r="C13" s="25">
        <v>22000000</v>
      </c>
      <c r="D13" s="28">
        <v>15010750</v>
      </c>
      <c r="E13" s="24">
        <f t="shared" si="0"/>
        <v>6989250</v>
      </c>
    </row>
    <row r="14" spans="1:5" ht="15">
      <c r="A14" s="11">
        <v>8</v>
      </c>
      <c r="B14" s="14" t="s">
        <v>19</v>
      </c>
      <c r="C14" s="25">
        <v>9500000</v>
      </c>
      <c r="D14" s="28">
        <v>8143000</v>
      </c>
      <c r="E14" s="24">
        <f t="shared" si="0"/>
        <v>1357000</v>
      </c>
    </row>
    <row r="15" spans="1:5" ht="15">
      <c r="A15" s="11">
        <v>9</v>
      </c>
      <c r="B15" s="14" t="s">
        <v>20</v>
      </c>
      <c r="C15" s="25">
        <v>174000000</v>
      </c>
      <c r="D15" s="28">
        <v>165988919</v>
      </c>
      <c r="E15" s="24">
        <f t="shared" si="0"/>
        <v>8011081</v>
      </c>
    </row>
    <row r="16" spans="1:5" ht="15">
      <c r="A16" s="11">
        <v>10</v>
      </c>
      <c r="B16" s="14" t="s">
        <v>21</v>
      </c>
      <c r="C16" s="25">
        <v>135000000</v>
      </c>
      <c r="D16" s="28">
        <v>126194000</v>
      </c>
      <c r="E16" s="24">
        <f t="shared" si="0"/>
        <v>8806000</v>
      </c>
    </row>
    <row r="17" spans="1:5" ht="15.75" customHeight="1">
      <c r="A17" s="11">
        <v>11</v>
      </c>
      <c r="B17" s="15" t="s">
        <v>30</v>
      </c>
      <c r="C17" s="25">
        <v>10000000</v>
      </c>
      <c r="D17" s="24">
        <v>6534424.66</v>
      </c>
      <c r="E17" s="24">
        <f t="shared" si="0"/>
        <v>3465575.34</v>
      </c>
    </row>
    <row r="18" spans="1:5" ht="15">
      <c r="A18" s="11">
        <v>12</v>
      </c>
      <c r="B18" s="15" t="s">
        <v>31</v>
      </c>
      <c r="C18" s="25">
        <v>50000000</v>
      </c>
      <c r="D18" s="30">
        <v>38790000</v>
      </c>
      <c r="E18" s="24">
        <f t="shared" si="0"/>
        <v>11210000</v>
      </c>
    </row>
    <row r="19" spans="1:5" ht="15">
      <c r="A19" s="11">
        <v>13</v>
      </c>
      <c r="B19" s="15" t="s">
        <v>32</v>
      </c>
      <c r="C19" s="25">
        <v>65000000</v>
      </c>
      <c r="D19" s="28">
        <v>61350450</v>
      </c>
      <c r="E19" s="24">
        <f t="shared" si="0"/>
        <v>3649550</v>
      </c>
    </row>
    <row r="20" spans="1:5" ht="15">
      <c r="A20" s="11">
        <v>14</v>
      </c>
      <c r="B20" s="15" t="s">
        <v>48</v>
      </c>
      <c r="C20" s="25">
        <v>10000000</v>
      </c>
      <c r="D20" s="28">
        <v>0</v>
      </c>
      <c r="E20" s="24">
        <f t="shared" si="0"/>
        <v>10000000</v>
      </c>
    </row>
    <row r="21" spans="1:5" ht="15">
      <c r="A21" s="11">
        <v>15</v>
      </c>
      <c r="B21" s="15" t="s">
        <v>49</v>
      </c>
      <c r="C21" s="25">
        <v>35000000</v>
      </c>
      <c r="D21" s="28">
        <v>0</v>
      </c>
      <c r="E21" s="24">
        <f t="shared" si="0"/>
        <v>35000000</v>
      </c>
    </row>
    <row r="22" spans="1:5" ht="15.75" customHeight="1">
      <c r="A22" s="267" t="s">
        <v>5</v>
      </c>
      <c r="B22" s="267"/>
      <c r="C22" s="9">
        <f>SUM(C7:C21)</f>
        <v>750000000</v>
      </c>
      <c r="D22" s="9">
        <f>SUM(D7:D21)</f>
        <v>599180412.5</v>
      </c>
      <c r="E22" s="9">
        <f>SUM(E7:E21)</f>
        <v>150819587.5</v>
      </c>
    </row>
    <row r="23" spans="1:5" ht="15.75" customHeight="1">
      <c r="A23" s="20"/>
      <c r="B23" s="20"/>
      <c r="C23" s="21"/>
      <c r="D23" s="21"/>
      <c r="E23" s="22"/>
    </row>
    <row r="24" spans="1:5" ht="15.75" customHeight="1">
      <c r="A24" s="20"/>
      <c r="B24" s="20"/>
      <c r="C24" s="21"/>
      <c r="D24" s="21"/>
      <c r="E24" s="22"/>
    </row>
    <row r="25" spans="1:5" ht="15.75">
      <c r="A25" s="258" t="s">
        <v>51</v>
      </c>
      <c r="B25" s="258"/>
      <c r="C25" s="258"/>
      <c r="D25" s="258"/>
      <c r="E25" s="258"/>
    </row>
  </sheetData>
  <sheetProtection/>
  <mergeCells count="8">
    <mergeCell ref="A22:B22"/>
    <mergeCell ref="A25:E25"/>
    <mergeCell ref="A1:E1"/>
    <mergeCell ref="A5:A6"/>
    <mergeCell ref="B5:B6"/>
    <mergeCell ref="C5:C6"/>
    <mergeCell ref="D5:D6"/>
    <mergeCell ref="E5:E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zoomScalePageLayoutView="0" workbookViewId="0" topLeftCell="A10">
      <selection activeCell="A22" sqref="A22:IV25"/>
    </sheetView>
  </sheetViews>
  <sheetFormatPr defaultColWidth="9.140625" defaultRowHeight="15"/>
  <cols>
    <col min="1" max="1" width="10.421875" style="0" customWidth="1"/>
    <col min="2" max="2" width="38.57421875" style="0" customWidth="1"/>
    <col min="3" max="3" width="20.8515625" style="0" customWidth="1"/>
    <col min="4" max="4" width="18.8515625" style="0" customWidth="1"/>
    <col min="5" max="5" width="18.140625" style="0" customWidth="1"/>
    <col min="6" max="6" width="14.140625" style="0" customWidth="1"/>
  </cols>
  <sheetData>
    <row r="1" spans="1:5" ht="47.25" customHeight="1">
      <c r="A1" s="263" t="s">
        <v>22</v>
      </c>
      <c r="B1" s="264"/>
      <c r="C1" s="264"/>
      <c r="D1" s="264"/>
      <c r="E1" s="270"/>
    </row>
    <row r="2" spans="1:5" ht="15.75">
      <c r="A2" s="2"/>
      <c r="B2" s="2"/>
      <c r="C2" s="2"/>
      <c r="D2" s="2"/>
      <c r="E2" s="2"/>
    </row>
    <row r="3" spans="1:5" ht="15.75">
      <c r="A3" s="2"/>
      <c r="B3" s="3" t="s">
        <v>52</v>
      </c>
      <c r="C3" s="2"/>
      <c r="D3" s="2"/>
      <c r="E3" s="2"/>
    </row>
    <row r="4" spans="1:5" ht="15.75">
      <c r="A4" s="2"/>
      <c r="B4" s="2"/>
      <c r="C4" s="2"/>
      <c r="D4" s="2"/>
      <c r="E4" s="2"/>
    </row>
    <row r="5" spans="1:5" ht="15" customHeight="1">
      <c r="A5" s="267" t="s">
        <v>2</v>
      </c>
      <c r="B5" s="267" t="s">
        <v>3</v>
      </c>
      <c r="C5" s="267" t="s">
        <v>4</v>
      </c>
      <c r="D5" s="268" t="s">
        <v>27</v>
      </c>
      <c r="E5" s="261" t="s">
        <v>15</v>
      </c>
    </row>
    <row r="6" spans="1:5" ht="56.25" customHeight="1">
      <c r="A6" s="267"/>
      <c r="B6" s="267"/>
      <c r="C6" s="267"/>
      <c r="D6" s="269"/>
      <c r="E6" s="262"/>
    </row>
    <row r="7" spans="1:5" ht="15">
      <c r="A7" s="11">
        <v>1</v>
      </c>
      <c r="B7" s="36" t="s">
        <v>24</v>
      </c>
      <c r="C7" s="39">
        <v>125000000</v>
      </c>
      <c r="D7" s="42">
        <v>108864563.3</v>
      </c>
      <c r="E7" s="24">
        <f>C7-D7</f>
        <v>16135436.700000003</v>
      </c>
    </row>
    <row r="8" spans="1:5" ht="15">
      <c r="A8" s="11">
        <v>2</v>
      </c>
      <c r="B8" s="43" t="s">
        <v>57</v>
      </c>
      <c r="C8" s="40">
        <v>45000000</v>
      </c>
      <c r="D8" s="42">
        <v>28210000</v>
      </c>
      <c r="E8" s="24">
        <f aca="true" t="shared" si="0" ref="E8:E25">C8-D8</f>
        <v>16790000</v>
      </c>
    </row>
    <row r="9" spans="1:5" ht="15">
      <c r="A9" s="11">
        <v>3</v>
      </c>
      <c r="B9" s="37" t="s">
        <v>8</v>
      </c>
      <c r="C9" s="40">
        <v>8000000</v>
      </c>
      <c r="D9" s="42">
        <v>7000000</v>
      </c>
      <c r="E9" s="24">
        <f t="shared" si="0"/>
        <v>1000000</v>
      </c>
    </row>
    <row r="10" spans="1:5" ht="15">
      <c r="A10" s="11">
        <v>4</v>
      </c>
      <c r="B10" s="37" t="s">
        <v>9</v>
      </c>
      <c r="C10" s="40">
        <v>1000000</v>
      </c>
      <c r="D10" s="42">
        <v>0</v>
      </c>
      <c r="E10" s="24">
        <f t="shared" si="0"/>
        <v>1000000</v>
      </c>
    </row>
    <row r="11" spans="1:5" ht="15">
      <c r="A11" s="11">
        <v>5</v>
      </c>
      <c r="B11" s="37" t="s">
        <v>10</v>
      </c>
      <c r="C11" s="40">
        <v>1000000</v>
      </c>
      <c r="D11" s="42">
        <v>0</v>
      </c>
      <c r="E11" s="24">
        <f t="shared" si="0"/>
        <v>1000000</v>
      </c>
    </row>
    <row r="12" spans="1:5" ht="15">
      <c r="A12" s="11">
        <v>6</v>
      </c>
      <c r="B12" s="37" t="s">
        <v>11</v>
      </c>
      <c r="C12" s="40">
        <v>31000000</v>
      </c>
      <c r="D12" s="42">
        <v>23292166</v>
      </c>
      <c r="E12" s="24">
        <f t="shared" si="0"/>
        <v>7707834</v>
      </c>
    </row>
    <row r="13" spans="1:5" ht="15">
      <c r="A13" s="11">
        <v>7</v>
      </c>
      <c r="B13" s="37" t="s">
        <v>12</v>
      </c>
      <c r="C13" s="40">
        <v>22000000</v>
      </c>
      <c r="D13" s="42">
        <v>15900100</v>
      </c>
      <c r="E13" s="24">
        <f t="shared" si="0"/>
        <v>6099900</v>
      </c>
    </row>
    <row r="14" spans="1:5" ht="15">
      <c r="A14" s="11">
        <v>8</v>
      </c>
      <c r="B14" s="37" t="s">
        <v>19</v>
      </c>
      <c r="C14" s="40">
        <v>9500000</v>
      </c>
      <c r="D14" s="42">
        <v>7100000</v>
      </c>
      <c r="E14" s="24">
        <f t="shared" si="0"/>
        <v>2400000</v>
      </c>
    </row>
    <row r="15" spans="1:5" ht="15">
      <c r="A15" s="11">
        <v>9</v>
      </c>
      <c r="B15" s="37" t="s">
        <v>20</v>
      </c>
      <c r="C15" s="40">
        <v>225000000</v>
      </c>
      <c r="D15" s="42">
        <v>200527919</v>
      </c>
      <c r="E15" s="24">
        <f t="shared" si="0"/>
        <v>24472081</v>
      </c>
    </row>
    <row r="16" spans="1:5" ht="15">
      <c r="A16" s="11">
        <v>10</v>
      </c>
      <c r="B16" s="37" t="s">
        <v>21</v>
      </c>
      <c r="C16" s="40">
        <v>200000000</v>
      </c>
      <c r="D16" s="42">
        <v>160654000</v>
      </c>
      <c r="E16" s="24">
        <f t="shared" si="0"/>
        <v>39346000</v>
      </c>
    </row>
    <row r="17" spans="1:5" ht="15.75" customHeight="1">
      <c r="A17" s="11">
        <v>11</v>
      </c>
      <c r="B17" s="38" t="s">
        <v>30</v>
      </c>
      <c r="C17" s="41">
        <v>10000000</v>
      </c>
      <c r="D17" s="42">
        <v>6534424.7</v>
      </c>
      <c r="E17" s="24">
        <f t="shared" si="0"/>
        <v>3465575.3</v>
      </c>
    </row>
    <row r="18" spans="1:5" ht="15">
      <c r="A18" s="11">
        <v>12</v>
      </c>
      <c r="B18" s="38" t="s">
        <v>31</v>
      </c>
      <c r="C18" s="41">
        <v>80000000</v>
      </c>
      <c r="D18" s="42">
        <v>63745000</v>
      </c>
      <c r="E18" s="24">
        <f t="shared" si="0"/>
        <v>16255000</v>
      </c>
    </row>
    <row r="19" spans="1:5" ht="15">
      <c r="A19" s="11">
        <v>13</v>
      </c>
      <c r="B19" s="38" t="s">
        <v>32</v>
      </c>
      <c r="C19" s="41">
        <v>105000000</v>
      </c>
      <c r="D19" s="42">
        <v>68174900</v>
      </c>
      <c r="E19" s="24">
        <f t="shared" si="0"/>
        <v>36825100</v>
      </c>
    </row>
    <row r="20" spans="1:5" ht="15">
      <c r="A20" s="11">
        <v>14</v>
      </c>
      <c r="B20" s="38" t="s">
        <v>48</v>
      </c>
      <c r="C20" s="41">
        <v>1000000</v>
      </c>
      <c r="D20" s="42">
        <v>0</v>
      </c>
      <c r="E20" s="24">
        <f t="shared" si="0"/>
        <v>1000000</v>
      </c>
    </row>
    <row r="21" spans="1:5" ht="15">
      <c r="A21" s="11">
        <v>15</v>
      </c>
      <c r="B21" s="38" t="s">
        <v>49</v>
      </c>
      <c r="C21" s="41">
        <v>10000000</v>
      </c>
      <c r="D21" s="42">
        <v>3550000</v>
      </c>
      <c r="E21" s="24">
        <f t="shared" si="0"/>
        <v>6450000</v>
      </c>
    </row>
    <row r="22" spans="1:5" ht="15">
      <c r="A22" s="11">
        <v>16</v>
      </c>
      <c r="B22" s="35" t="s">
        <v>53</v>
      </c>
      <c r="C22" s="41">
        <v>10000000</v>
      </c>
      <c r="D22" s="24">
        <v>0</v>
      </c>
      <c r="E22" s="24">
        <f t="shared" si="0"/>
        <v>10000000</v>
      </c>
    </row>
    <row r="23" spans="1:5" ht="15">
      <c r="A23" s="11">
        <v>17</v>
      </c>
      <c r="B23" s="35" t="s">
        <v>54</v>
      </c>
      <c r="C23" s="41">
        <v>10000000</v>
      </c>
      <c r="D23" s="24">
        <v>0</v>
      </c>
      <c r="E23" s="24">
        <f t="shared" si="0"/>
        <v>10000000</v>
      </c>
    </row>
    <row r="24" spans="1:5" ht="15">
      <c r="A24" s="11">
        <v>18</v>
      </c>
      <c r="B24" s="35" t="s">
        <v>55</v>
      </c>
      <c r="C24" s="41">
        <v>10000000</v>
      </c>
      <c r="D24" s="24">
        <v>0</v>
      </c>
      <c r="E24" s="24">
        <f t="shared" si="0"/>
        <v>10000000</v>
      </c>
    </row>
    <row r="25" spans="1:5" ht="15">
      <c r="A25" s="11">
        <v>19</v>
      </c>
      <c r="B25" s="35" t="s">
        <v>56</v>
      </c>
      <c r="C25" s="41">
        <v>10000000</v>
      </c>
      <c r="D25" s="24">
        <v>0</v>
      </c>
      <c r="E25" s="24">
        <f t="shared" si="0"/>
        <v>10000000</v>
      </c>
    </row>
    <row r="26" spans="1:6" ht="15">
      <c r="A26" s="31"/>
      <c r="B26" s="34" t="s">
        <v>58</v>
      </c>
      <c r="C26" s="32">
        <f>SUM(C7:C25)</f>
        <v>913500000</v>
      </c>
      <c r="D26" s="32">
        <f>SUM(D7:D25)</f>
        <v>693553073</v>
      </c>
      <c r="E26" s="32">
        <f>SUM(E7:E25)</f>
        <v>219946927</v>
      </c>
      <c r="F26" s="19"/>
    </row>
    <row r="27" spans="1:5" ht="15">
      <c r="A27" s="11">
        <v>1</v>
      </c>
      <c r="B27" s="35" t="s">
        <v>53</v>
      </c>
      <c r="C27" s="25">
        <v>10000000</v>
      </c>
      <c r="D27" s="24">
        <v>0</v>
      </c>
      <c r="E27" s="24">
        <v>0</v>
      </c>
    </row>
    <row r="28" spans="1:5" ht="15">
      <c r="A28" s="11">
        <v>2</v>
      </c>
      <c r="B28" s="35" t="s">
        <v>54</v>
      </c>
      <c r="C28" s="25">
        <v>10000000</v>
      </c>
      <c r="D28" s="24">
        <v>0</v>
      </c>
      <c r="E28" s="24">
        <v>0</v>
      </c>
    </row>
    <row r="29" spans="1:5" ht="15">
      <c r="A29" s="11">
        <v>3</v>
      </c>
      <c r="B29" s="35" t="s">
        <v>56</v>
      </c>
      <c r="C29" s="25">
        <v>10000000</v>
      </c>
      <c r="D29" s="24">
        <v>0</v>
      </c>
      <c r="E29" s="24">
        <v>0</v>
      </c>
    </row>
    <row r="30" spans="1:5" ht="15">
      <c r="A30" s="11">
        <v>4</v>
      </c>
      <c r="B30" s="43" t="s">
        <v>57</v>
      </c>
      <c r="C30" s="25">
        <v>10000000</v>
      </c>
      <c r="D30" s="24">
        <v>0</v>
      </c>
      <c r="E30" s="24">
        <v>0</v>
      </c>
    </row>
    <row r="31" spans="1:5" ht="15">
      <c r="A31" s="11">
        <v>5</v>
      </c>
      <c r="B31" s="35" t="s">
        <v>31</v>
      </c>
      <c r="C31" s="25">
        <v>10000000</v>
      </c>
      <c r="D31" s="24">
        <v>0</v>
      </c>
      <c r="E31" s="24">
        <v>0</v>
      </c>
    </row>
    <row r="32" spans="1:5" ht="15">
      <c r="A32" s="11">
        <v>6</v>
      </c>
      <c r="B32" s="35" t="s">
        <v>32</v>
      </c>
      <c r="C32" s="25">
        <v>10000000</v>
      </c>
      <c r="D32" s="24">
        <v>0</v>
      </c>
      <c r="E32" s="24">
        <v>0</v>
      </c>
    </row>
    <row r="33" spans="1:5" ht="15">
      <c r="A33" s="11">
        <v>7</v>
      </c>
      <c r="B33" s="35" t="s">
        <v>20</v>
      </c>
      <c r="C33" s="25">
        <v>10000000</v>
      </c>
      <c r="D33" s="24">
        <v>0</v>
      </c>
      <c r="E33" s="24">
        <v>0</v>
      </c>
    </row>
    <row r="34" spans="1:5" ht="15">
      <c r="A34" s="11">
        <v>8</v>
      </c>
      <c r="B34" s="35" t="s">
        <v>10</v>
      </c>
      <c r="C34" s="25">
        <v>10000000</v>
      </c>
      <c r="D34" s="24">
        <v>0</v>
      </c>
      <c r="E34" s="24">
        <v>0</v>
      </c>
    </row>
    <row r="35" spans="1:5" ht="15">
      <c r="A35" s="11"/>
      <c r="B35" s="34" t="s">
        <v>59</v>
      </c>
      <c r="C35" s="32">
        <f>SUM(C27:C34)</f>
        <v>80000000</v>
      </c>
      <c r="D35" s="33">
        <v>0</v>
      </c>
      <c r="E35" s="33">
        <v>0</v>
      </c>
    </row>
    <row r="36" spans="1:5" ht="15.75" customHeight="1">
      <c r="A36" s="267" t="s">
        <v>60</v>
      </c>
      <c r="B36" s="267"/>
      <c r="C36" s="9">
        <f>C26+C35</f>
        <v>993500000</v>
      </c>
      <c r="D36" s="9">
        <f>D26+D35</f>
        <v>693553073</v>
      </c>
      <c r="E36" s="9">
        <f>E26+E35</f>
        <v>219946927</v>
      </c>
    </row>
    <row r="37" spans="1:5" ht="15.75" customHeight="1">
      <c r="A37" s="20"/>
      <c r="B37" s="20"/>
      <c r="C37" s="21"/>
      <c r="D37" s="21"/>
      <c r="E37" s="22"/>
    </row>
    <row r="38" spans="1:5" ht="15.75" customHeight="1">
      <c r="A38" s="20"/>
      <c r="B38" s="20"/>
      <c r="C38" s="21"/>
      <c r="D38" s="21"/>
      <c r="E38" s="22"/>
    </row>
    <row r="39" spans="1:5" ht="15.75">
      <c r="A39" s="258" t="s">
        <v>51</v>
      </c>
      <c r="B39" s="258"/>
      <c r="C39" s="258"/>
      <c r="D39" s="258"/>
      <c r="E39" s="258"/>
    </row>
  </sheetData>
  <sheetProtection/>
  <mergeCells count="8">
    <mergeCell ref="A36:B36"/>
    <mergeCell ref="A39:E39"/>
    <mergeCell ref="A1:E1"/>
    <mergeCell ref="A5:A6"/>
    <mergeCell ref="B5:B6"/>
    <mergeCell ref="C5:C6"/>
    <mergeCell ref="D5:D6"/>
    <mergeCell ref="E5:E6"/>
  </mergeCells>
  <printOptions/>
  <pageMargins left="0.7" right="0.7" top="0.75" bottom="0.75" header="0.3" footer="0.3"/>
  <pageSetup fitToHeight="0" fitToWidth="1" horizontalDpi="600" verticalDpi="600" orientation="portrait" paperSize="9" scale="81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40"/>
  <sheetViews>
    <sheetView zoomScalePageLayoutView="0" workbookViewId="0" topLeftCell="A10">
      <selection activeCell="L22" sqref="L22"/>
    </sheetView>
  </sheetViews>
  <sheetFormatPr defaultColWidth="9.140625" defaultRowHeight="15"/>
  <cols>
    <col min="1" max="1" width="10.7109375" style="0" customWidth="1"/>
    <col min="2" max="2" width="35.00390625" style="0" customWidth="1"/>
    <col min="3" max="3" width="20.140625" style="0" customWidth="1"/>
    <col min="4" max="4" width="20.421875" style="0" customWidth="1"/>
    <col min="5" max="5" width="32.57421875" style="0" customWidth="1"/>
  </cols>
  <sheetData>
    <row r="1" spans="1:5" ht="15">
      <c r="A1" s="263" t="s">
        <v>22</v>
      </c>
      <c r="B1" s="264"/>
      <c r="C1" s="264"/>
      <c r="D1" s="264"/>
      <c r="E1" s="270"/>
    </row>
    <row r="2" spans="1:5" ht="15.75">
      <c r="A2" s="2"/>
      <c r="B2" s="2"/>
      <c r="C2" s="2"/>
      <c r="D2" s="2"/>
      <c r="E2" s="2"/>
    </row>
    <row r="3" spans="1:5" ht="15.75">
      <c r="A3" s="2"/>
      <c r="B3" s="3" t="s">
        <v>61</v>
      </c>
      <c r="C3" s="2"/>
      <c r="D3" s="2"/>
      <c r="E3" s="2"/>
    </row>
    <row r="4" spans="1:5" ht="15.75">
      <c r="A4" s="2"/>
      <c r="B4" s="2"/>
      <c r="C4" s="2"/>
      <c r="D4" s="2"/>
      <c r="E4" s="2"/>
    </row>
    <row r="5" spans="1:5" ht="15">
      <c r="A5" s="267" t="s">
        <v>2</v>
      </c>
      <c r="B5" s="267" t="s">
        <v>3</v>
      </c>
      <c r="C5" s="267" t="s">
        <v>4</v>
      </c>
      <c r="D5" s="268" t="s">
        <v>27</v>
      </c>
      <c r="E5" s="261" t="s">
        <v>15</v>
      </c>
    </row>
    <row r="6" spans="1:5" ht="48" customHeight="1">
      <c r="A6" s="267"/>
      <c r="B6" s="267"/>
      <c r="C6" s="267"/>
      <c r="D6" s="269"/>
      <c r="E6" s="262"/>
    </row>
    <row r="7" spans="1:5" ht="24.75" customHeight="1">
      <c r="A7" s="55">
        <v>1</v>
      </c>
      <c r="B7" s="36" t="s">
        <v>24</v>
      </c>
      <c r="C7" s="64">
        <v>125000000</v>
      </c>
      <c r="D7" s="66">
        <v>104875905.37</v>
      </c>
      <c r="E7" s="24">
        <v>20124094.629999995</v>
      </c>
    </row>
    <row r="8" spans="1:5" ht="15">
      <c r="A8" s="55">
        <v>2</v>
      </c>
      <c r="B8" s="43" t="s">
        <v>57</v>
      </c>
      <c r="C8" s="65">
        <v>45000000</v>
      </c>
      <c r="D8" s="66">
        <v>25210000</v>
      </c>
      <c r="E8" s="24">
        <v>19790000</v>
      </c>
    </row>
    <row r="9" spans="1:5" ht="15">
      <c r="A9" s="55">
        <v>3</v>
      </c>
      <c r="B9" s="37" t="s">
        <v>8</v>
      </c>
      <c r="C9" s="65">
        <v>8000000</v>
      </c>
      <c r="D9" s="66">
        <v>7000000</v>
      </c>
      <c r="E9" s="24">
        <v>1000000</v>
      </c>
    </row>
    <row r="10" spans="1:5" ht="15">
      <c r="A10" s="55">
        <v>4</v>
      </c>
      <c r="B10" s="37" t="s">
        <v>9</v>
      </c>
      <c r="C10" s="65">
        <v>1000000</v>
      </c>
      <c r="D10" s="66">
        <v>0</v>
      </c>
      <c r="E10" s="24">
        <v>1000000</v>
      </c>
    </row>
    <row r="11" spans="1:5" ht="15">
      <c r="A11" s="55">
        <v>5</v>
      </c>
      <c r="B11" s="37" t="s">
        <v>10</v>
      </c>
      <c r="C11" s="65">
        <v>1000000</v>
      </c>
      <c r="D11" s="66">
        <v>0</v>
      </c>
      <c r="E11" s="24">
        <v>1000000</v>
      </c>
    </row>
    <row r="12" spans="1:5" ht="15">
      <c r="A12" s="55">
        <v>6</v>
      </c>
      <c r="B12" s="37" t="s">
        <v>11</v>
      </c>
      <c r="C12" s="65">
        <v>31000000</v>
      </c>
      <c r="D12" s="66">
        <v>23292166</v>
      </c>
      <c r="E12" s="24">
        <v>7707834</v>
      </c>
    </row>
    <row r="13" spans="1:5" ht="15">
      <c r="A13" s="55">
        <v>7</v>
      </c>
      <c r="B13" s="37" t="s">
        <v>12</v>
      </c>
      <c r="C13" s="65">
        <v>22000000</v>
      </c>
      <c r="D13" s="66">
        <v>15900100</v>
      </c>
      <c r="E13" s="24">
        <v>6099900</v>
      </c>
    </row>
    <row r="14" spans="1:5" ht="15">
      <c r="A14" s="55">
        <v>8</v>
      </c>
      <c r="B14" s="37" t="s">
        <v>19</v>
      </c>
      <c r="C14" s="65">
        <v>9500000</v>
      </c>
      <c r="D14" s="66">
        <v>7100000</v>
      </c>
      <c r="E14" s="24">
        <v>2400000</v>
      </c>
    </row>
    <row r="15" spans="1:5" ht="15">
      <c r="A15" s="55">
        <v>9</v>
      </c>
      <c r="B15" s="37" t="s">
        <v>20</v>
      </c>
      <c r="C15" s="65">
        <v>225000000</v>
      </c>
      <c r="D15" s="66">
        <v>204087919</v>
      </c>
      <c r="E15" s="24">
        <v>20912081</v>
      </c>
    </row>
    <row r="16" spans="1:5" ht="15">
      <c r="A16" s="55">
        <v>10</v>
      </c>
      <c r="B16" s="37" t="s">
        <v>21</v>
      </c>
      <c r="C16" s="65">
        <v>230000000</v>
      </c>
      <c r="D16" s="66">
        <v>222874100</v>
      </c>
      <c r="E16" s="24">
        <v>7125900</v>
      </c>
    </row>
    <row r="17" spans="1:5" ht="15">
      <c r="A17" s="55">
        <v>11</v>
      </c>
      <c r="B17" s="63" t="s">
        <v>30</v>
      </c>
      <c r="C17" s="41">
        <v>10000000</v>
      </c>
      <c r="D17" s="66">
        <v>7222133.38</v>
      </c>
      <c r="E17" s="24">
        <v>2777866.62</v>
      </c>
    </row>
    <row r="18" spans="1:5" ht="15">
      <c r="A18" s="55">
        <v>12</v>
      </c>
      <c r="B18" s="63" t="s">
        <v>31</v>
      </c>
      <c r="C18" s="41">
        <v>130000000</v>
      </c>
      <c r="D18" s="66">
        <v>77745000</v>
      </c>
      <c r="E18" s="24">
        <v>52255000</v>
      </c>
    </row>
    <row r="19" spans="1:5" ht="15">
      <c r="A19" s="55">
        <v>13</v>
      </c>
      <c r="B19" s="63" t="s">
        <v>32</v>
      </c>
      <c r="C19" s="41">
        <v>105000000</v>
      </c>
      <c r="D19" s="66">
        <v>69293300</v>
      </c>
      <c r="E19" s="24">
        <v>35706700</v>
      </c>
    </row>
    <row r="20" spans="1:5" ht="15">
      <c r="A20" s="55">
        <v>14</v>
      </c>
      <c r="B20" s="63" t="s">
        <v>48</v>
      </c>
      <c r="C20" s="41">
        <v>3000000</v>
      </c>
      <c r="D20" s="66">
        <v>0</v>
      </c>
      <c r="E20" s="24">
        <v>3000000</v>
      </c>
    </row>
    <row r="21" spans="1:5" ht="15">
      <c r="A21" s="55">
        <v>15</v>
      </c>
      <c r="B21" s="63" t="s">
        <v>49</v>
      </c>
      <c r="C21" s="41">
        <v>10000000</v>
      </c>
      <c r="D21" s="66">
        <v>3550000</v>
      </c>
      <c r="E21" s="24">
        <v>6450000</v>
      </c>
    </row>
    <row r="22" spans="1:5" ht="15">
      <c r="A22" s="55">
        <v>16</v>
      </c>
      <c r="B22" s="62" t="s">
        <v>53</v>
      </c>
      <c r="C22" s="41">
        <v>10000000</v>
      </c>
      <c r="D22" s="24">
        <v>0</v>
      </c>
      <c r="E22" s="24">
        <v>10000000</v>
      </c>
    </row>
    <row r="23" spans="1:5" ht="15">
      <c r="A23" s="55">
        <v>17</v>
      </c>
      <c r="B23" s="62" t="s">
        <v>54</v>
      </c>
      <c r="C23" s="41">
        <v>10000000</v>
      </c>
      <c r="D23" s="24">
        <v>0</v>
      </c>
      <c r="E23" s="24">
        <v>10000000</v>
      </c>
    </row>
    <row r="24" spans="1:5" ht="15">
      <c r="A24" s="55">
        <v>18</v>
      </c>
      <c r="B24" s="62" t="s">
        <v>55</v>
      </c>
      <c r="C24" s="41">
        <v>10000000</v>
      </c>
      <c r="D24" s="24">
        <v>0</v>
      </c>
      <c r="E24" s="24">
        <v>10000000</v>
      </c>
    </row>
    <row r="25" spans="1:5" ht="15">
      <c r="A25" s="55">
        <v>19</v>
      </c>
      <c r="B25" s="62" t="s">
        <v>56</v>
      </c>
      <c r="C25" s="41">
        <v>10000000</v>
      </c>
      <c r="D25" s="24">
        <v>0</v>
      </c>
      <c r="E25" s="24">
        <v>10000000</v>
      </c>
    </row>
    <row r="26" spans="1:5" ht="15">
      <c r="A26" s="55">
        <v>20</v>
      </c>
      <c r="B26" s="62" t="s">
        <v>62</v>
      </c>
      <c r="C26" s="41">
        <v>10000000</v>
      </c>
      <c r="D26" s="24">
        <v>0</v>
      </c>
      <c r="E26" s="24">
        <v>10000000</v>
      </c>
    </row>
    <row r="27" spans="1:5" ht="15">
      <c r="A27" s="59"/>
      <c r="B27" s="61" t="s">
        <v>58</v>
      </c>
      <c r="C27" s="60">
        <v>1005500000</v>
      </c>
      <c r="D27" s="60">
        <v>768150623.75</v>
      </c>
      <c r="E27" s="60">
        <v>237349376.25</v>
      </c>
    </row>
    <row r="28" spans="1:5" ht="15">
      <c r="A28" s="55">
        <v>1</v>
      </c>
      <c r="B28" s="62" t="s">
        <v>53</v>
      </c>
      <c r="C28" s="58">
        <v>10000000</v>
      </c>
      <c r="D28" s="24">
        <v>0</v>
      </c>
      <c r="E28" s="24">
        <v>10000000</v>
      </c>
    </row>
    <row r="29" spans="1:5" ht="15">
      <c r="A29" s="55">
        <v>2</v>
      </c>
      <c r="B29" s="62" t="s">
        <v>54</v>
      </c>
      <c r="C29" s="58">
        <v>10000000</v>
      </c>
      <c r="D29" s="24">
        <v>0</v>
      </c>
      <c r="E29" s="24">
        <v>10000000</v>
      </c>
    </row>
    <row r="30" spans="1:5" ht="15">
      <c r="A30" s="55">
        <v>3</v>
      </c>
      <c r="B30" s="62" t="s">
        <v>56</v>
      </c>
      <c r="C30" s="58">
        <v>10000000</v>
      </c>
      <c r="D30" s="24">
        <v>0</v>
      </c>
      <c r="E30" s="24">
        <v>10000000</v>
      </c>
    </row>
    <row r="31" spans="1:5" ht="15">
      <c r="A31" s="55">
        <v>4</v>
      </c>
      <c r="B31" s="43" t="s">
        <v>57</v>
      </c>
      <c r="C31" s="58">
        <v>10000000</v>
      </c>
      <c r="D31" s="24">
        <v>2200000</v>
      </c>
      <c r="E31" s="24">
        <v>7800000</v>
      </c>
    </row>
    <row r="32" spans="1:5" ht="15">
      <c r="A32" s="55">
        <v>5</v>
      </c>
      <c r="B32" s="62" t="s">
        <v>31</v>
      </c>
      <c r="C32" s="58">
        <v>10000000</v>
      </c>
      <c r="D32" s="24">
        <v>0</v>
      </c>
      <c r="E32" s="24">
        <v>10000000</v>
      </c>
    </row>
    <row r="33" spans="1:5" ht="15">
      <c r="A33" s="55">
        <v>6</v>
      </c>
      <c r="B33" s="62" t="s">
        <v>32</v>
      </c>
      <c r="C33" s="58">
        <v>10000000</v>
      </c>
      <c r="D33" s="24">
        <v>0</v>
      </c>
      <c r="E33" s="24">
        <v>10000000</v>
      </c>
    </row>
    <row r="34" spans="1:5" ht="15">
      <c r="A34" s="55">
        <v>7</v>
      </c>
      <c r="B34" s="62" t="s">
        <v>20</v>
      </c>
      <c r="C34" s="58">
        <v>10000000</v>
      </c>
      <c r="D34" s="24">
        <v>0</v>
      </c>
      <c r="E34" s="24">
        <v>10000000</v>
      </c>
    </row>
    <row r="35" spans="1:5" ht="15">
      <c r="A35" s="55">
        <v>8</v>
      </c>
      <c r="B35" s="62" t="s">
        <v>10</v>
      </c>
      <c r="C35" s="58">
        <v>10000000</v>
      </c>
      <c r="D35" s="24">
        <v>0</v>
      </c>
      <c r="E35" s="24">
        <v>10000000</v>
      </c>
    </row>
    <row r="36" spans="1:5" ht="15">
      <c r="A36" s="55"/>
      <c r="B36" s="61" t="s">
        <v>59</v>
      </c>
      <c r="C36" s="60">
        <v>80000000</v>
      </c>
      <c r="D36" s="60">
        <v>2200000</v>
      </c>
      <c r="E36" s="60">
        <v>77800000</v>
      </c>
    </row>
    <row r="37" spans="1:5" ht="15.75">
      <c r="A37" s="267" t="s">
        <v>60</v>
      </c>
      <c r="B37" s="267"/>
      <c r="C37" s="54">
        <v>1085500000</v>
      </c>
      <c r="D37" s="54">
        <v>770350623.75</v>
      </c>
      <c r="E37" s="54">
        <v>315149376.25</v>
      </c>
    </row>
    <row r="38" spans="1:5" ht="15.75">
      <c r="A38" s="56"/>
      <c r="B38" s="56"/>
      <c r="C38" s="57"/>
      <c r="D38" s="57"/>
      <c r="E38" s="22"/>
    </row>
    <row r="39" spans="1:5" ht="15.75">
      <c r="A39" s="56"/>
      <c r="B39" s="56"/>
      <c r="C39" s="57"/>
      <c r="D39" s="57"/>
      <c r="E39" s="22"/>
    </row>
    <row r="40" spans="1:5" ht="15.75">
      <c r="A40" s="275" t="s">
        <v>63</v>
      </c>
      <c r="B40" s="275"/>
      <c r="C40" s="275"/>
      <c r="D40" s="275"/>
      <c r="E40" s="275"/>
    </row>
  </sheetData>
  <sheetProtection/>
  <mergeCells count="8">
    <mergeCell ref="A37:B37"/>
    <mergeCell ref="A40:E40"/>
    <mergeCell ref="A1:E1"/>
    <mergeCell ref="A5:A6"/>
    <mergeCell ref="B5:B6"/>
    <mergeCell ref="C5:C6"/>
    <mergeCell ref="D5:D6"/>
    <mergeCell ref="E5:E6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zoomScalePageLayoutView="0" workbookViewId="0" topLeftCell="A13">
      <selection activeCell="D31" sqref="D31"/>
    </sheetView>
  </sheetViews>
  <sheetFormatPr defaultColWidth="9.140625" defaultRowHeight="15"/>
  <cols>
    <col min="1" max="1" width="10.421875" style="0" customWidth="1"/>
    <col min="2" max="2" width="38.57421875" style="0" customWidth="1"/>
    <col min="3" max="3" width="20.8515625" style="0" customWidth="1"/>
    <col min="4" max="4" width="18.8515625" style="0" customWidth="1"/>
    <col min="5" max="5" width="18.140625" style="0" customWidth="1"/>
    <col min="6" max="6" width="14.140625" style="0" customWidth="1"/>
    <col min="7" max="7" width="17.421875" style="0" customWidth="1"/>
  </cols>
  <sheetData>
    <row r="1" spans="1:5" ht="47.25" customHeight="1">
      <c r="A1" s="263" t="s">
        <v>22</v>
      </c>
      <c r="B1" s="264"/>
      <c r="C1" s="264"/>
      <c r="D1" s="264"/>
      <c r="E1" s="270"/>
    </row>
    <row r="2" spans="1:5" ht="15.75">
      <c r="A2" s="2"/>
      <c r="B2" s="2"/>
      <c r="C2" s="2"/>
      <c r="D2" s="2"/>
      <c r="E2" s="2"/>
    </row>
    <row r="3" spans="1:5" ht="15.75">
      <c r="A3" s="2"/>
      <c r="B3" s="3" t="s">
        <v>64</v>
      </c>
      <c r="C3" s="2"/>
      <c r="D3" s="2"/>
      <c r="E3" s="2"/>
    </row>
    <row r="4" spans="1:5" ht="15.75">
      <c r="A4" s="2"/>
      <c r="B4" s="2"/>
      <c r="C4" s="2"/>
      <c r="D4" s="2"/>
      <c r="E4" s="2"/>
    </row>
    <row r="5" spans="1:5" ht="15" customHeight="1">
      <c r="A5" s="267" t="s">
        <v>2</v>
      </c>
      <c r="B5" s="267" t="s">
        <v>3</v>
      </c>
      <c r="C5" s="267" t="s">
        <v>4</v>
      </c>
      <c r="D5" s="268" t="s">
        <v>27</v>
      </c>
      <c r="E5" s="261" t="s">
        <v>15</v>
      </c>
    </row>
    <row r="6" spans="1:5" ht="56.25" customHeight="1">
      <c r="A6" s="267"/>
      <c r="B6" s="267"/>
      <c r="C6" s="267"/>
      <c r="D6" s="269"/>
      <c r="E6" s="262"/>
    </row>
    <row r="7" spans="1:5" ht="15">
      <c r="A7" s="11">
        <v>1</v>
      </c>
      <c r="B7" s="36" t="s">
        <v>66</v>
      </c>
      <c r="C7" s="44">
        <v>97000000</v>
      </c>
      <c r="D7" s="45">
        <v>94498616.97</v>
      </c>
      <c r="E7" s="24">
        <f>C7-D7</f>
        <v>2501383.030000001</v>
      </c>
    </row>
    <row r="8" spans="1:5" ht="15">
      <c r="A8" s="11">
        <v>2</v>
      </c>
      <c r="B8" s="43" t="s">
        <v>67</v>
      </c>
      <c r="C8" s="40">
        <v>27000000</v>
      </c>
      <c r="D8" s="46">
        <v>25210000</v>
      </c>
      <c r="E8" s="24">
        <f aca="true" t="shared" si="0" ref="E8:E26">C8-D8</f>
        <v>1790000</v>
      </c>
    </row>
    <row r="9" spans="1:5" ht="15">
      <c r="A9" s="11">
        <v>3</v>
      </c>
      <c r="B9" s="37" t="s">
        <v>8</v>
      </c>
      <c r="C9" s="40">
        <v>8000000</v>
      </c>
      <c r="D9" s="46">
        <v>7000000</v>
      </c>
      <c r="E9" s="24">
        <f t="shared" si="0"/>
        <v>1000000</v>
      </c>
    </row>
    <row r="10" spans="1:5" ht="15">
      <c r="A10" s="11">
        <v>4</v>
      </c>
      <c r="B10" s="37" t="s">
        <v>9</v>
      </c>
      <c r="C10" s="40">
        <v>1000000</v>
      </c>
      <c r="D10" s="46">
        <v>0</v>
      </c>
      <c r="E10" s="24">
        <f t="shared" si="0"/>
        <v>1000000</v>
      </c>
    </row>
    <row r="11" spans="1:5" ht="15">
      <c r="A11" s="11">
        <v>5</v>
      </c>
      <c r="B11" s="37" t="s">
        <v>69</v>
      </c>
      <c r="C11" s="40">
        <v>1000000</v>
      </c>
      <c r="D11" s="46">
        <v>0</v>
      </c>
      <c r="E11" s="24">
        <f t="shared" si="0"/>
        <v>1000000</v>
      </c>
    </row>
    <row r="12" spans="1:5" ht="15">
      <c r="A12" s="11">
        <v>6</v>
      </c>
      <c r="B12" s="37" t="s">
        <v>11</v>
      </c>
      <c r="C12" s="40">
        <v>25000000</v>
      </c>
      <c r="D12" s="46">
        <v>23292166</v>
      </c>
      <c r="E12" s="24">
        <f t="shared" si="0"/>
        <v>1707834</v>
      </c>
    </row>
    <row r="13" spans="1:5" ht="15">
      <c r="A13" s="11">
        <v>7</v>
      </c>
      <c r="B13" s="37" t="s">
        <v>70</v>
      </c>
      <c r="C13" s="40">
        <v>17000000</v>
      </c>
      <c r="D13" s="46">
        <v>15900100</v>
      </c>
      <c r="E13" s="24">
        <f t="shared" si="0"/>
        <v>1099900</v>
      </c>
    </row>
    <row r="14" spans="1:5" ht="15">
      <c r="A14" s="11">
        <v>8</v>
      </c>
      <c r="B14" s="37" t="s">
        <v>19</v>
      </c>
      <c r="C14" s="40">
        <v>13000000</v>
      </c>
      <c r="D14" s="46">
        <v>9611000</v>
      </c>
      <c r="E14" s="24">
        <f t="shared" si="0"/>
        <v>3389000</v>
      </c>
    </row>
    <row r="15" spans="1:5" ht="15">
      <c r="A15" s="11">
        <v>9</v>
      </c>
      <c r="B15" s="37" t="s">
        <v>20</v>
      </c>
      <c r="C15" s="40">
        <v>225000000</v>
      </c>
      <c r="D15" s="46">
        <v>181662669</v>
      </c>
      <c r="E15" s="24">
        <f t="shared" si="0"/>
        <v>43337331</v>
      </c>
    </row>
    <row r="16" spans="1:5" ht="15">
      <c r="A16" s="11">
        <v>10</v>
      </c>
      <c r="B16" s="37" t="s">
        <v>65</v>
      </c>
      <c r="C16" s="40">
        <v>310000000</v>
      </c>
      <c r="D16" s="46">
        <v>248774100</v>
      </c>
      <c r="E16" s="24">
        <f t="shared" si="0"/>
        <v>61225900</v>
      </c>
    </row>
    <row r="17" spans="1:5" ht="15.75" customHeight="1">
      <c r="A17" s="11">
        <v>11</v>
      </c>
      <c r="B17" s="38" t="s">
        <v>30</v>
      </c>
      <c r="C17" s="41">
        <v>10000000</v>
      </c>
      <c r="D17" s="46">
        <v>7222133.38</v>
      </c>
      <c r="E17" s="24">
        <f t="shared" si="0"/>
        <v>2777866.62</v>
      </c>
    </row>
    <row r="18" spans="1:5" ht="15">
      <c r="A18" s="11">
        <v>12</v>
      </c>
      <c r="B18" s="38" t="s">
        <v>31</v>
      </c>
      <c r="C18" s="41">
        <v>130000000</v>
      </c>
      <c r="D18" s="46">
        <v>86315000</v>
      </c>
      <c r="E18" s="24">
        <f t="shared" si="0"/>
        <v>43685000</v>
      </c>
    </row>
    <row r="19" spans="1:5" ht="15">
      <c r="A19" s="11">
        <v>13</v>
      </c>
      <c r="B19" s="38" t="s">
        <v>32</v>
      </c>
      <c r="C19" s="41">
        <v>105000000</v>
      </c>
      <c r="D19" s="46">
        <v>88283400</v>
      </c>
      <c r="E19" s="24">
        <f t="shared" si="0"/>
        <v>16716600</v>
      </c>
    </row>
    <row r="20" spans="1:5" ht="15">
      <c r="A20" s="11">
        <v>14</v>
      </c>
      <c r="B20" s="38" t="s">
        <v>48</v>
      </c>
      <c r="C20" s="41">
        <v>3000000</v>
      </c>
      <c r="D20" s="46">
        <v>0</v>
      </c>
      <c r="E20" s="24">
        <f t="shared" si="0"/>
        <v>3000000</v>
      </c>
    </row>
    <row r="21" spans="1:5" ht="15">
      <c r="A21" s="11">
        <v>15</v>
      </c>
      <c r="B21" s="38" t="s">
        <v>49</v>
      </c>
      <c r="C21" s="41">
        <v>10000000</v>
      </c>
      <c r="D21" s="46">
        <v>3550000</v>
      </c>
      <c r="E21" s="24">
        <f t="shared" si="0"/>
        <v>6450000</v>
      </c>
    </row>
    <row r="22" spans="1:5" ht="15">
      <c r="A22" s="11">
        <v>16</v>
      </c>
      <c r="B22" s="35" t="s">
        <v>53</v>
      </c>
      <c r="C22" s="41">
        <v>1000000</v>
      </c>
      <c r="D22" s="46">
        <v>0</v>
      </c>
      <c r="E22" s="24">
        <f t="shared" si="0"/>
        <v>1000000</v>
      </c>
    </row>
    <row r="23" spans="1:5" ht="15">
      <c r="A23" s="11">
        <v>17</v>
      </c>
      <c r="B23" s="35" t="s">
        <v>54</v>
      </c>
      <c r="C23" s="41">
        <v>1000000</v>
      </c>
      <c r="D23" s="46">
        <v>0</v>
      </c>
      <c r="E23" s="24">
        <f t="shared" si="0"/>
        <v>1000000</v>
      </c>
    </row>
    <row r="24" spans="1:5" ht="15">
      <c r="A24" s="11">
        <v>18</v>
      </c>
      <c r="B24" s="35" t="s">
        <v>55</v>
      </c>
      <c r="C24" s="41">
        <v>1000000</v>
      </c>
      <c r="D24" s="46">
        <v>0</v>
      </c>
      <c r="E24" s="24">
        <f t="shared" si="0"/>
        <v>1000000</v>
      </c>
    </row>
    <row r="25" spans="1:5" ht="15">
      <c r="A25" s="11">
        <v>19</v>
      </c>
      <c r="B25" s="35" t="s">
        <v>56</v>
      </c>
      <c r="C25" s="41">
        <v>1000000</v>
      </c>
      <c r="D25" s="46">
        <v>0</v>
      </c>
      <c r="E25" s="24">
        <f t="shared" si="0"/>
        <v>1000000</v>
      </c>
    </row>
    <row r="26" spans="1:5" ht="15">
      <c r="A26" s="11">
        <v>20</v>
      </c>
      <c r="B26" s="35" t="s">
        <v>68</v>
      </c>
      <c r="C26" s="47">
        <v>1000000</v>
      </c>
      <c r="D26" s="48">
        <v>0</v>
      </c>
      <c r="E26" s="24">
        <f t="shared" si="0"/>
        <v>1000000</v>
      </c>
    </row>
    <row r="27" spans="1:6" ht="15">
      <c r="A27" s="49"/>
      <c r="B27" s="50" t="s">
        <v>58</v>
      </c>
      <c r="C27" s="51">
        <f>SUM(C7:C26)</f>
        <v>987000000</v>
      </c>
      <c r="D27" s="51">
        <f>SUM(D7:D26)</f>
        <v>791319185.35</v>
      </c>
      <c r="E27" s="51">
        <f>SUM(E7:E26)</f>
        <v>195680814.65</v>
      </c>
      <c r="F27" s="19"/>
    </row>
    <row r="28" spans="1:5" ht="15">
      <c r="A28" s="11">
        <v>1</v>
      </c>
      <c r="B28" s="35" t="s">
        <v>53</v>
      </c>
      <c r="C28" s="25">
        <v>1000000</v>
      </c>
      <c r="D28" s="24">
        <v>0</v>
      </c>
      <c r="E28" s="24">
        <f>C28-D28</f>
        <v>1000000</v>
      </c>
    </row>
    <row r="29" spans="1:5" ht="15">
      <c r="A29" s="11">
        <v>2</v>
      </c>
      <c r="B29" s="35" t="s">
        <v>54</v>
      </c>
      <c r="C29" s="25">
        <v>1000000</v>
      </c>
      <c r="D29" s="24">
        <v>0</v>
      </c>
      <c r="E29" s="24">
        <f aca="true" t="shared" si="1" ref="E29:E35">C29-D29</f>
        <v>1000000</v>
      </c>
    </row>
    <row r="30" spans="1:5" ht="15">
      <c r="A30" s="11">
        <v>3</v>
      </c>
      <c r="B30" s="35" t="s">
        <v>56</v>
      </c>
      <c r="C30" s="25">
        <v>1000000</v>
      </c>
      <c r="D30" s="24">
        <v>0</v>
      </c>
      <c r="E30" s="24">
        <f t="shared" si="1"/>
        <v>1000000</v>
      </c>
    </row>
    <row r="31" spans="1:5" ht="15">
      <c r="A31" s="11">
        <v>4</v>
      </c>
      <c r="B31" s="43" t="s">
        <v>67</v>
      </c>
      <c r="C31" s="25">
        <v>4000000</v>
      </c>
      <c r="D31" s="24">
        <v>2200000</v>
      </c>
      <c r="E31" s="24">
        <f t="shared" si="1"/>
        <v>1800000</v>
      </c>
    </row>
    <row r="32" spans="1:5" ht="15">
      <c r="A32" s="11">
        <v>5</v>
      </c>
      <c r="B32" s="35" t="s">
        <v>31</v>
      </c>
      <c r="C32" s="25">
        <v>1000000</v>
      </c>
      <c r="D32" s="24">
        <v>0</v>
      </c>
      <c r="E32" s="24">
        <f t="shared" si="1"/>
        <v>1000000</v>
      </c>
    </row>
    <row r="33" spans="1:5" ht="15">
      <c r="A33" s="11">
        <v>6</v>
      </c>
      <c r="B33" s="35" t="s">
        <v>32</v>
      </c>
      <c r="C33" s="25">
        <v>1000000</v>
      </c>
      <c r="D33" s="24">
        <v>0</v>
      </c>
      <c r="E33" s="24">
        <f t="shared" si="1"/>
        <v>1000000</v>
      </c>
    </row>
    <row r="34" spans="1:5" ht="15">
      <c r="A34" s="11">
        <v>7</v>
      </c>
      <c r="B34" s="35" t="s">
        <v>20</v>
      </c>
      <c r="C34" s="25">
        <v>1000000</v>
      </c>
      <c r="D34" s="24">
        <v>0</v>
      </c>
      <c r="E34" s="24">
        <f t="shared" si="1"/>
        <v>1000000</v>
      </c>
    </row>
    <row r="35" spans="1:5" ht="15">
      <c r="A35" s="11">
        <v>8</v>
      </c>
      <c r="B35" s="35" t="s">
        <v>69</v>
      </c>
      <c r="C35" s="25">
        <v>1000000</v>
      </c>
      <c r="D35" s="24">
        <v>0</v>
      </c>
      <c r="E35" s="24">
        <f t="shared" si="1"/>
        <v>1000000</v>
      </c>
    </row>
    <row r="36" spans="1:5" ht="15">
      <c r="A36" s="52"/>
      <c r="B36" s="50" t="s">
        <v>59</v>
      </c>
      <c r="C36" s="51">
        <f>SUM(C28:C35)</f>
        <v>11000000</v>
      </c>
      <c r="D36" s="51">
        <f>SUM(D28:D35)</f>
        <v>2200000</v>
      </c>
      <c r="E36" s="51">
        <f>SUM(E28:E35)</f>
        <v>8800000</v>
      </c>
    </row>
    <row r="37" spans="1:5" ht="15.75" customHeight="1">
      <c r="A37" s="276" t="s">
        <v>60</v>
      </c>
      <c r="B37" s="276"/>
      <c r="C37" s="53">
        <f>C27+C36</f>
        <v>998000000</v>
      </c>
      <c r="D37" s="53">
        <f>D27+D36</f>
        <v>793519185.35</v>
      </c>
      <c r="E37" s="53">
        <f>E27+E36</f>
        <v>204480814.65</v>
      </c>
    </row>
    <row r="38" spans="1:5" ht="15.75" customHeight="1">
      <c r="A38" s="20"/>
      <c r="B38" s="20"/>
      <c r="C38" s="21"/>
      <c r="D38" s="21"/>
      <c r="E38" s="22"/>
    </row>
    <row r="39" spans="1:5" ht="15.75" customHeight="1">
      <c r="A39" s="20"/>
      <c r="B39" s="20"/>
      <c r="C39" s="21"/>
      <c r="D39" s="21"/>
      <c r="E39" s="22"/>
    </row>
    <row r="40" spans="1:5" ht="15.75">
      <c r="A40" s="258" t="s">
        <v>63</v>
      </c>
      <c r="B40" s="258"/>
      <c r="C40" s="258"/>
      <c r="D40" s="258"/>
      <c r="E40" s="258"/>
    </row>
  </sheetData>
  <sheetProtection/>
  <mergeCells count="8">
    <mergeCell ref="A37:B37"/>
    <mergeCell ref="A40:E40"/>
    <mergeCell ref="A1:E1"/>
    <mergeCell ref="A5:A6"/>
    <mergeCell ref="B5:B6"/>
    <mergeCell ref="C5:C6"/>
    <mergeCell ref="D5:D6"/>
    <mergeCell ref="E5:E6"/>
  </mergeCells>
  <printOptions/>
  <pageMargins left="0.7" right="0.7" top="0.75" bottom="0.75" header="0.3" footer="0.3"/>
  <pageSetup fitToHeight="0" fitToWidth="1" horizontalDpi="600" verticalDpi="600" orientation="portrait" paperSize="9" scale="81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0"/>
  <sheetViews>
    <sheetView zoomScalePageLayoutView="0" workbookViewId="0" topLeftCell="A9">
      <selection activeCell="D38" sqref="D38"/>
    </sheetView>
  </sheetViews>
  <sheetFormatPr defaultColWidth="9.140625" defaultRowHeight="15"/>
  <cols>
    <col min="1" max="1" width="10.421875" style="0" customWidth="1"/>
    <col min="2" max="2" width="38.57421875" style="0" customWidth="1"/>
    <col min="3" max="3" width="20.8515625" style="0" customWidth="1"/>
    <col min="4" max="4" width="18.8515625" style="0" customWidth="1"/>
    <col min="5" max="5" width="18.140625" style="0" customWidth="1"/>
  </cols>
  <sheetData>
    <row r="1" spans="1:5" ht="47.25" customHeight="1">
      <c r="A1" s="263" t="s">
        <v>22</v>
      </c>
      <c r="B1" s="264"/>
      <c r="C1" s="264"/>
      <c r="D1" s="264"/>
      <c r="E1" s="270"/>
    </row>
    <row r="2" spans="1:5" ht="15.75">
      <c r="A2" s="2"/>
      <c r="B2" s="2"/>
      <c r="C2" s="2"/>
      <c r="D2" s="2"/>
      <c r="E2" s="2"/>
    </row>
    <row r="3" spans="1:5" ht="15.75">
      <c r="A3" s="2"/>
      <c r="B3" s="3" t="s">
        <v>71</v>
      </c>
      <c r="C3" s="2"/>
      <c r="D3" s="2"/>
      <c r="E3" s="2"/>
    </row>
    <row r="4" spans="1:5" ht="15.75">
      <c r="A4" s="2"/>
      <c r="B4" s="2"/>
      <c r="C4" s="2"/>
      <c r="D4" s="2"/>
      <c r="E4" s="2"/>
    </row>
    <row r="5" spans="1:5" ht="15" customHeight="1">
      <c r="A5" s="267" t="s">
        <v>2</v>
      </c>
      <c r="B5" s="274" t="s">
        <v>3</v>
      </c>
      <c r="C5" s="267" t="s">
        <v>4</v>
      </c>
      <c r="D5" s="268" t="s">
        <v>27</v>
      </c>
      <c r="E5" s="268" t="s">
        <v>15</v>
      </c>
    </row>
    <row r="6" spans="1:5" ht="56.25" customHeight="1">
      <c r="A6" s="267"/>
      <c r="B6" s="274"/>
      <c r="C6" s="267"/>
      <c r="D6" s="269"/>
      <c r="E6" s="278"/>
    </row>
    <row r="7" spans="1:5" ht="15">
      <c r="A7" s="55">
        <v>1</v>
      </c>
      <c r="B7" s="67" t="s">
        <v>66</v>
      </c>
      <c r="C7" s="64">
        <v>97000000</v>
      </c>
      <c r="D7" s="66">
        <v>75851625.82</v>
      </c>
      <c r="E7" s="24">
        <f>C7-D7</f>
        <v>21148374.180000007</v>
      </c>
    </row>
    <row r="8" spans="1:5" ht="15">
      <c r="A8" s="55">
        <v>2</v>
      </c>
      <c r="B8" s="68" t="s">
        <v>67</v>
      </c>
      <c r="C8" s="64">
        <v>27000000</v>
      </c>
      <c r="D8" s="66">
        <f>25210000</f>
        <v>25210000</v>
      </c>
      <c r="E8" s="24">
        <f aca="true" t="shared" si="0" ref="E8:E26">C8-D8</f>
        <v>1790000</v>
      </c>
    </row>
    <row r="9" spans="1:5" ht="15">
      <c r="A9" s="55">
        <v>3</v>
      </c>
      <c r="B9" s="69" t="s">
        <v>8</v>
      </c>
      <c r="C9" s="64">
        <v>8000000</v>
      </c>
      <c r="D9" s="66">
        <v>7000000</v>
      </c>
      <c r="E9" s="24">
        <f t="shared" si="0"/>
        <v>1000000</v>
      </c>
    </row>
    <row r="10" spans="1:5" ht="15">
      <c r="A10" s="55">
        <v>4</v>
      </c>
      <c r="B10" s="69" t="s">
        <v>9</v>
      </c>
      <c r="C10" s="64">
        <v>1000000</v>
      </c>
      <c r="D10" s="75">
        <v>0</v>
      </c>
      <c r="E10" s="24">
        <f t="shared" si="0"/>
        <v>1000000</v>
      </c>
    </row>
    <row r="11" spans="1:5" ht="15">
      <c r="A11" s="55">
        <v>5</v>
      </c>
      <c r="B11" s="69" t="s">
        <v>69</v>
      </c>
      <c r="C11" s="64">
        <v>1000000</v>
      </c>
      <c r="D11" s="76">
        <v>0</v>
      </c>
      <c r="E11" s="24">
        <f t="shared" si="0"/>
        <v>1000000</v>
      </c>
    </row>
    <row r="12" spans="1:5" ht="15">
      <c r="A12" s="55">
        <v>6</v>
      </c>
      <c r="B12" s="69" t="s">
        <v>11</v>
      </c>
      <c r="C12" s="73">
        <v>30000000</v>
      </c>
      <c r="D12" s="66">
        <v>26292166</v>
      </c>
      <c r="E12" s="24">
        <f t="shared" si="0"/>
        <v>3707834</v>
      </c>
    </row>
    <row r="13" spans="1:5" ht="15">
      <c r="A13" s="55">
        <v>7</v>
      </c>
      <c r="B13" s="69" t="s">
        <v>70</v>
      </c>
      <c r="C13" s="73">
        <v>35000000</v>
      </c>
      <c r="D13" s="66">
        <v>28629400</v>
      </c>
      <c r="E13" s="24">
        <f t="shared" si="0"/>
        <v>6370600</v>
      </c>
    </row>
    <row r="14" spans="1:5" ht="15">
      <c r="A14" s="55">
        <v>8</v>
      </c>
      <c r="B14" s="69" t="s">
        <v>19</v>
      </c>
      <c r="C14" s="64">
        <v>13000000</v>
      </c>
      <c r="D14" s="66">
        <v>4911000</v>
      </c>
      <c r="E14" s="24">
        <f t="shared" si="0"/>
        <v>8089000</v>
      </c>
    </row>
    <row r="15" spans="1:5" ht="15">
      <c r="A15" s="55">
        <v>9</v>
      </c>
      <c r="B15" s="69" t="s">
        <v>20</v>
      </c>
      <c r="C15" s="64">
        <v>225000000</v>
      </c>
      <c r="D15" s="66">
        <v>174393281</v>
      </c>
      <c r="E15" s="24">
        <f t="shared" si="0"/>
        <v>50606719</v>
      </c>
    </row>
    <row r="16" spans="1:5" ht="15">
      <c r="A16" s="55">
        <v>10</v>
      </c>
      <c r="B16" s="69" t="s">
        <v>65</v>
      </c>
      <c r="C16" s="64">
        <v>310000000</v>
      </c>
      <c r="D16" s="66">
        <v>269039100</v>
      </c>
      <c r="E16" s="24">
        <f t="shared" si="0"/>
        <v>40960900</v>
      </c>
    </row>
    <row r="17" spans="1:5" ht="15.75" customHeight="1">
      <c r="A17" s="55">
        <v>11</v>
      </c>
      <c r="B17" s="70" t="s">
        <v>30</v>
      </c>
      <c r="C17" s="73">
        <v>10000000</v>
      </c>
      <c r="D17" s="66">
        <v>7222133.38</v>
      </c>
      <c r="E17" s="24">
        <f t="shared" si="0"/>
        <v>2777866.62</v>
      </c>
    </row>
    <row r="18" spans="1:5" ht="15">
      <c r="A18" s="55">
        <v>12</v>
      </c>
      <c r="B18" s="70" t="s">
        <v>31</v>
      </c>
      <c r="C18" s="73">
        <v>130000000</v>
      </c>
      <c r="D18" s="66">
        <v>93730000</v>
      </c>
      <c r="E18" s="24">
        <f t="shared" si="0"/>
        <v>36270000</v>
      </c>
    </row>
    <row r="19" spans="1:5" ht="15">
      <c r="A19" s="55">
        <v>13</v>
      </c>
      <c r="B19" s="70" t="s">
        <v>32</v>
      </c>
      <c r="C19" s="73">
        <v>105000000</v>
      </c>
      <c r="D19" s="66">
        <v>93802226</v>
      </c>
      <c r="E19" s="24">
        <f t="shared" si="0"/>
        <v>11197774</v>
      </c>
    </row>
    <row r="20" spans="1:5" ht="15">
      <c r="A20" s="55">
        <v>14</v>
      </c>
      <c r="B20" s="70" t="s">
        <v>48</v>
      </c>
      <c r="C20" s="73">
        <v>3000000</v>
      </c>
      <c r="D20" s="66">
        <v>2000000</v>
      </c>
      <c r="E20" s="24">
        <f t="shared" si="0"/>
        <v>1000000</v>
      </c>
    </row>
    <row r="21" spans="1:5" ht="15">
      <c r="A21" s="55">
        <v>15</v>
      </c>
      <c r="B21" s="70" t="s">
        <v>49</v>
      </c>
      <c r="C21" s="73">
        <v>10000000</v>
      </c>
      <c r="D21" s="66">
        <v>6352500</v>
      </c>
      <c r="E21" s="24">
        <f t="shared" si="0"/>
        <v>3647500</v>
      </c>
    </row>
    <row r="22" spans="1:5" ht="15">
      <c r="A22" s="55">
        <v>16</v>
      </c>
      <c r="B22" s="71" t="s">
        <v>53</v>
      </c>
      <c r="C22" s="73">
        <v>1000000</v>
      </c>
      <c r="D22" s="74">
        <v>0</v>
      </c>
      <c r="E22" s="24">
        <f t="shared" si="0"/>
        <v>1000000</v>
      </c>
    </row>
    <row r="23" spans="1:5" ht="15">
      <c r="A23" s="55">
        <v>17</v>
      </c>
      <c r="B23" s="71" t="s">
        <v>54</v>
      </c>
      <c r="C23" s="73">
        <v>1000000</v>
      </c>
      <c r="D23" s="24">
        <v>0</v>
      </c>
      <c r="E23" s="24">
        <f t="shared" si="0"/>
        <v>1000000</v>
      </c>
    </row>
    <row r="24" spans="1:5" ht="15">
      <c r="A24" s="55">
        <v>18</v>
      </c>
      <c r="B24" s="71" t="s">
        <v>55</v>
      </c>
      <c r="C24" s="73">
        <v>1000000</v>
      </c>
      <c r="D24" s="24">
        <v>0</v>
      </c>
      <c r="E24" s="24">
        <f t="shared" si="0"/>
        <v>1000000</v>
      </c>
    </row>
    <row r="25" spans="1:5" ht="15">
      <c r="A25" s="55">
        <v>19</v>
      </c>
      <c r="B25" s="71" t="s">
        <v>56</v>
      </c>
      <c r="C25" s="73">
        <v>3000000</v>
      </c>
      <c r="D25" s="66">
        <v>2000000</v>
      </c>
      <c r="E25" s="24">
        <f t="shared" si="0"/>
        <v>1000000</v>
      </c>
    </row>
    <row r="26" spans="1:5" ht="15">
      <c r="A26" s="55">
        <v>20</v>
      </c>
      <c r="B26" s="71" t="s">
        <v>68</v>
      </c>
      <c r="C26" s="74">
        <v>10000000</v>
      </c>
      <c r="D26" s="66">
        <v>5600000</v>
      </c>
      <c r="E26" s="24">
        <f t="shared" si="0"/>
        <v>4400000</v>
      </c>
    </row>
    <row r="27" spans="1:5" ht="15">
      <c r="A27" s="49"/>
      <c r="B27" s="72" t="s">
        <v>58</v>
      </c>
      <c r="C27" s="77">
        <f>SUM(C7:C26)</f>
        <v>1021000000</v>
      </c>
      <c r="D27" s="77">
        <f>SUM(D7:D26)</f>
        <v>822033432.1999999</v>
      </c>
      <c r="E27" s="77">
        <f>SUM(E7:E26)</f>
        <v>198966567.8</v>
      </c>
    </row>
    <row r="28" spans="1:5" ht="15">
      <c r="A28" s="55">
        <v>1</v>
      </c>
      <c r="B28" s="71" t="s">
        <v>53</v>
      </c>
      <c r="C28" s="73">
        <v>1000000</v>
      </c>
      <c r="D28" s="24">
        <v>0</v>
      </c>
      <c r="E28" s="24">
        <f>C28-D28</f>
        <v>1000000</v>
      </c>
    </row>
    <row r="29" spans="1:5" ht="15">
      <c r="A29" s="55">
        <v>2</v>
      </c>
      <c r="B29" s="71" t="s">
        <v>54</v>
      </c>
      <c r="C29" s="73">
        <v>1000000</v>
      </c>
      <c r="D29" s="24">
        <v>0</v>
      </c>
      <c r="E29" s="24">
        <f aca="true" t="shared" si="1" ref="E29:E35">C29-D29</f>
        <v>1000000</v>
      </c>
    </row>
    <row r="30" spans="1:5" ht="15">
      <c r="A30" s="55">
        <v>3</v>
      </c>
      <c r="B30" s="71" t="s">
        <v>56</v>
      </c>
      <c r="C30" s="73">
        <v>1000000</v>
      </c>
      <c r="D30" s="24">
        <v>0</v>
      </c>
      <c r="E30" s="24">
        <f t="shared" si="1"/>
        <v>1000000</v>
      </c>
    </row>
    <row r="31" spans="1:5" ht="15">
      <c r="A31" s="55">
        <v>4</v>
      </c>
      <c r="B31" s="68" t="s">
        <v>67</v>
      </c>
      <c r="C31" s="73">
        <v>4000000</v>
      </c>
      <c r="D31" s="24">
        <v>2200000</v>
      </c>
      <c r="E31" s="24">
        <f t="shared" si="1"/>
        <v>1800000</v>
      </c>
    </row>
    <row r="32" spans="1:5" ht="15">
      <c r="A32" s="55">
        <v>5</v>
      </c>
      <c r="B32" s="71" t="s">
        <v>31</v>
      </c>
      <c r="C32" s="73">
        <v>1000000</v>
      </c>
      <c r="D32" s="24">
        <v>0</v>
      </c>
      <c r="E32" s="24">
        <f t="shared" si="1"/>
        <v>1000000</v>
      </c>
    </row>
    <row r="33" spans="1:5" ht="15">
      <c r="A33" s="55">
        <v>6</v>
      </c>
      <c r="B33" s="71" t="s">
        <v>32</v>
      </c>
      <c r="C33" s="73">
        <v>1000000</v>
      </c>
      <c r="D33" s="24">
        <v>0</v>
      </c>
      <c r="E33" s="24">
        <f t="shared" si="1"/>
        <v>1000000</v>
      </c>
    </row>
    <row r="34" spans="1:5" ht="15">
      <c r="A34" s="55">
        <v>7</v>
      </c>
      <c r="B34" s="71" t="s">
        <v>20</v>
      </c>
      <c r="C34" s="73">
        <v>1000000</v>
      </c>
      <c r="D34" s="24">
        <v>0</v>
      </c>
      <c r="E34" s="24">
        <f t="shared" si="1"/>
        <v>1000000</v>
      </c>
    </row>
    <row r="35" spans="1:5" ht="15">
      <c r="A35" s="55">
        <v>8</v>
      </c>
      <c r="B35" s="71" t="s">
        <v>69</v>
      </c>
      <c r="C35" s="73">
        <v>1000000</v>
      </c>
      <c r="D35" s="24">
        <v>0</v>
      </c>
      <c r="E35" s="24">
        <f t="shared" si="1"/>
        <v>1000000</v>
      </c>
    </row>
    <row r="36" spans="1:5" ht="15">
      <c r="A36" s="55">
        <v>9</v>
      </c>
      <c r="B36" s="69" t="s">
        <v>11</v>
      </c>
      <c r="C36" s="73">
        <v>1000000</v>
      </c>
      <c r="D36" s="24">
        <v>0</v>
      </c>
      <c r="E36" s="24">
        <v>1000000</v>
      </c>
    </row>
    <row r="37" spans="1:5" ht="15">
      <c r="A37" s="52"/>
      <c r="B37" s="72" t="s">
        <v>59</v>
      </c>
      <c r="C37" s="77">
        <f>SUM(C28:C36)</f>
        <v>12000000</v>
      </c>
      <c r="D37" s="77">
        <f>SUM(D28:D36)</f>
        <v>2200000</v>
      </c>
      <c r="E37" s="77">
        <f>SUM(E28:E36)</f>
        <v>9800000</v>
      </c>
    </row>
    <row r="38" spans="1:5" ht="15.75" customHeight="1">
      <c r="A38" s="276" t="s">
        <v>60</v>
      </c>
      <c r="B38" s="277"/>
      <c r="C38" s="77">
        <f>C27+C37</f>
        <v>1033000000</v>
      </c>
      <c r="D38" s="77">
        <f>D27+D37</f>
        <v>824233432.1999999</v>
      </c>
      <c r="E38" s="77">
        <f>E27+E37</f>
        <v>208766567.8</v>
      </c>
    </row>
    <row r="39" spans="1:5" ht="15.75" customHeight="1">
      <c r="A39" s="56"/>
      <c r="B39" s="56"/>
      <c r="D39" s="57"/>
      <c r="E39" s="22"/>
    </row>
    <row r="40" spans="1:5" ht="15.75">
      <c r="A40" s="258" t="s">
        <v>63</v>
      </c>
      <c r="B40" s="258"/>
      <c r="C40" s="258"/>
      <c r="D40" s="258"/>
      <c r="E40" s="258"/>
    </row>
  </sheetData>
  <sheetProtection/>
  <mergeCells count="8">
    <mergeCell ref="A38:B38"/>
    <mergeCell ref="A40:E40"/>
    <mergeCell ref="A1:E1"/>
    <mergeCell ref="A5:A6"/>
    <mergeCell ref="B5:B6"/>
    <mergeCell ref="C5:C6"/>
    <mergeCell ref="D5:D6"/>
    <mergeCell ref="E5:E6"/>
  </mergeCells>
  <printOptions/>
  <pageMargins left="0.7" right="0.7" top="0.75" bottom="0.75" header="0.3" footer="0.3"/>
  <pageSetup fitToHeight="0" fitToWidth="1" horizontalDpi="600" verticalDpi="600" orientation="portrait" paperSize="9" scale="81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0"/>
  <sheetViews>
    <sheetView zoomScalePageLayoutView="0" workbookViewId="0" topLeftCell="A19">
      <selection activeCell="G37" sqref="G37"/>
    </sheetView>
  </sheetViews>
  <sheetFormatPr defaultColWidth="9.140625" defaultRowHeight="15"/>
  <cols>
    <col min="1" max="1" width="10.421875" style="0" customWidth="1"/>
    <col min="2" max="2" width="38.57421875" style="0" customWidth="1"/>
    <col min="3" max="3" width="20.8515625" style="0" customWidth="1"/>
    <col min="4" max="4" width="18.8515625" style="0" customWidth="1"/>
    <col min="5" max="5" width="18.140625" style="0" customWidth="1"/>
  </cols>
  <sheetData>
    <row r="1" spans="1:5" ht="47.25" customHeight="1">
      <c r="A1" s="263" t="s">
        <v>22</v>
      </c>
      <c r="B1" s="264"/>
      <c r="C1" s="264"/>
      <c r="D1" s="264"/>
      <c r="E1" s="270"/>
    </row>
    <row r="2" spans="1:5" ht="15.75">
      <c r="A2" s="2"/>
      <c r="B2" s="2"/>
      <c r="C2" s="2"/>
      <c r="D2" s="2"/>
      <c r="E2" s="2"/>
    </row>
    <row r="3" spans="1:5" ht="15.75">
      <c r="A3" s="2"/>
      <c r="B3" s="3" t="s">
        <v>72</v>
      </c>
      <c r="C3" s="2"/>
      <c r="D3" s="2"/>
      <c r="E3" s="2"/>
    </row>
    <row r="4" spans="1:5" ht="15.75">
      <c r="A4" s="2"/>
      <c r="B4" s="2"/>
      <c r="C4" s="2"/>
      <c r="D4" s="2"/>
      <c r="E4" s="2"/>
    </row>
    <row r="5" spans="1:5" ht="15" customHeight="1">
      <c r="A5" s="267" t="s">
        <v>2</v>
      </c>
      <c r="B5" s="274" t="s">
        <v>3</v>
      </c>
      <c r="C5" s="267" t="s">
        <v>4</v>
      </c>
      <c r="D5" s="268" t="s">
        <v>27</v>
      </c>
      <c r="E5" s="268" t="s">
        <v>15</v>
      </c>
    </row>
    <row r="6" spans="1:5" ht="56.25" customHeight="1">
      <c r="A6" s="267"/>
      <c r="B6" s="274"/>
      <c r="C6" s="267"/>
      <c r="D6" s="269"/>
      <c r="E6" s="278"/>
    </row>
    <row r="7" spans="1:5" ht="15.75">
      <c r="A7" s="55">
        <v>1</v>
      </c>
      <c r="B7" s="67" t="s">
        <v>66</v>
      </c>
      <c r="C7" s="64">
        <v>62000000</v>
      </c>
      <c r="D7" s="80">
        <v>60125491</v>
      </c>
      <c r="E7" s="24">
        <f>C7-D7</f>
        <v>1874509</v>
      </c>
    </row>
    <row r="8" spans="1:5" ht="15">
      <c r="A8" s="55">
        <v>2</v>
      </c>
      <c r="B8" s="68" t="s">
        <v>67</v>
      </c>
      <c r="C8" s="64">
        <v>27000000</v>
      </c>
      <c r="D8" s="66">
        <f>25210000</f>
        <v>25210000</v>
      </c>
      <c r="E8" s="24">
        <f aca="true" t="shared" si="0" ref="E8:E26">C8-D8</f>
        <v>1790000</v>
      </c>
    </row>
    <row r="9" spans="1:5" ht="15">
      <c r="A9" s="55">
        <v>3</v>
      </c>
      <c r="B9" s="69" t="s">
        <v>8</v>
      </c>
      <c r="C9" s="64">
        <v>8000000</v>
      </c>
      <c r="D9" s="66">
        <v>7000000</v>
      </c>
      <c r="E9" s="24">
        <f t="shared" si="0"/>
        <v>1000000</v>
      </c>
    </row>
    <row r="10" spans="1:5" ht="15">
      <c r="A10" s="55">
        <v>4</v>
      </c>
      <c r="B10" s="69" t="s">
        <v>9</v>
      </c>
      <c r="C10" s="64">
        <v>1000000</v>
      </c>
      <c r="D10" s="75">
        <v>0</v>
      </c>
      <c r="E10" s="24">
        <f t="shared" si="0"/>
        <v>1000000</v>
      </c>
    </row>
    <row r="11" spans="1:5" ht="15">
      <c r="A11" s="55">
        <v>5</v>
      </c>
      <c r="B11" s="69" t="s">
        <v>69</v>
      </c>
      <c r="C11" s="64">
        <v>1000000</v>
      </c>
      <c r="D11" s="82">
        <v>0</v>
      </c>
      <c r="E11" s="24">
        <f t="shared" si="0"/>
        <v>1000000</v>
      </c>
    </row>
    <row r="12" spans="1:5" ht="15">
      <c r="A12" s="55">
        <v>6</v>
      </c>
      <c r="B12" s="69" t="s">
        <v>11</v>
      </c>
      <c r="C12" s="73">
        <v>30000000</v>
      </c>
      <c r="D12" s="66">
        <v>26292166</v>
      </c>
      <c r="E12" s="24">
        <f t="shared" si="0"/>
        <v>3707834</v>
      </c>
    </row>
    <row r="13" spans="1:5" ht="15.75">
      <c r="A13" s="55">
        <v>7</v>
      </c>
      <c r="B13" s="69" t="s">
        <v>70</v>
      </c>
      <c r="C13" s="73">
        <v>65000000</v>
      </c>
      <c r="D13" s="80">
        <v>45032850</v>
      </c>
      <c r="E13" s="24">
        <f t="shared" si="0"/>
        <v>19967150</v>
      </c>
    </row>
    <row r="14" spans="1:5" ht="15">
      <c r="A14" s="55">
        <v>8</v>
      </c>
      <c r="B14" s="69" t="s">
        <v>19</v>
      </c>
      <c r="C14" s="64">
        <v>13000000</v>
      </c>
      <c r="D14" s="66">
        <v>4911000</v>
      </c>
      <c r="E14" s="24">
        <f t="shared" si="0"/>
        <v>8089000</v>
      </c>
    </row>
    <row r="15" spans="1:5" ht="15.75">
      <c r="A15" s="55">
        <v>9</v>
      </c>
      <c r="B15" s="69" t="s">
        <v>20</v>
      </c>
      <c r="C15" s="64">
        <v>225000000</v>
      </c>
      <c r="D15" s="80">
        <v>183006431</v>
      </c>
      <c r="E15" s="24">
        <f t="shared" si="0"/>
        <v>41993569</v>
      </c>
    </row>
    <row r="16" spans="1:5" ht="15.75">
      <c r="A16" s="55">
        <v>10</v>
      </c>
      <c r="B16" s="69" t="s">
        <v>65</v>
      </c>
      <c r="C16" s="64">
        <v>310000000</v>
      </c>
      <c r="D16" s="80">
        <v>269389100</v>
      </c>
      <c r="E16" s="24">
        <f t="shared" si="0"/>
        <v>40610900</v>
      </c>
    </row>
    <row r="17" spans="1:5" ht="15.75" customHeight="1">
      <c r="A17" s="55">
        <v>11</v>
      </c>
      <c r="B17" s="70" t="s">
        <v>30</v>
      </c>
      <c r="C17" s="73">
        <v>10000000</v>
      </c>
      <c r="D17" s="80">
        <v>8828471.74</v>
      </c>
      <c r="E17" s="24">
        <f t="shared" si="0"/>
        <v>1171528.2599999998</v>
      </c>
    </row>
    <row r="18" spans="1:5" ht="15.75">
      <c r="A18" s="55">
        <v>12</v>
      </c>
      <c r="B18" s="70" t="s">
        <v>31</v>
      </c>
      <c r="C18" s="73">
        <v>130000000</v>
      </c>
      <c r="D18" s="80">
        <v>101451000</v>
      </c>
      <c r="E18" s="24">
        <f t="shared" si="0"/>
        <v>28549000</v>
      </c>
    </row>
    <row r="19" spans="1:5" ht="15.75">
      <c r="A19" s="55">
        <v>13</v>
      </c>
      <c r="B19" s="70" t="s">
        <v>32</v>
      </c>
      <c r="C19" s="73">
        <v>130000000</v>
      </c>
      <c r="D19" s="80">
        <v>120237799</v>
      </c>
      <c r="E19" s="24">
        <f t="shared" si="0"/>
        <v>9762201</v>
      </c>
    </row>
    <row r="20" spans="1:5" ht="15.75">
      <c r="A20" s="55">
        <v>14</v>
      </c>
      <c r="B20" s="70" t="s">
        <v>48</v>
      </c>
      <c r="C20" s="73">
        <v>11000000</v>
      </c>
      <c r="D20" s="80">
        <v>7852500</v>
      </c>
      <c r="E20" s="24">
        <f t="shared" si="0"/>
        <v>3147500</v>
      </c>
    </row>
    <row r="21" spans="1:5" ht="15.75">
      <c r="A21" s="55">
        <v>15</v>
      </c>
      <c r="B21" s="70" t="s">
        <v>49</v>
      </c>
      <c r="C21" s="73">
        <v>10000000</v>
      </c>
      <c r="D21" s="80">
        <v>5562500</v>
      </c>
      <c r="E21" s="24">
        <f t="shared" si="0"/>
        <v>4437500</v>
      </c>
    </row>
    <row r="22" spans="1:5" ht="15">
      <c r="A22" s="55">
        <v>16</v>
      </c>
      <c r="B22" s="71" t="s">
        <v>53</v>
      </c>
      <c r="C22" s="73">
        <v>1000000</v>
      </c>
      <c r="D22" s="81">
        <v>0</v>
      </c>
      <c r="E22" s="24">
        <f t="shared" si="0"/>
        <v>1000000</v>
      </c>
    </row>
    <row r="23" spans="1:5" ht="15.75">
      <c r="A23" s="55">
        <v>17</v>
      </c>
      <c r="B23" s="71" t="s">
        <v>54</v>
      </c>
      <c r="C23" s="73">
        <v>3000000</v>
      </c>
      <c r="D23" s="80">
        <v>2446500</v>
      </c>
      <c r="E23" s="24">
        <f t="shared" si="0"/>
        <v>553500</v>
      </c>
    </row>
    <row r="24" spans="1:5" ht="15">
      <c r="A24" s="55">
        <v>18</v>
      </c>
      <c r="B24" s="71" t="s">
        <v>55</v>
      </c>
      <c r="C24" s="73">
        <v>1000000</v>
      </c>
      <c r="D24" s="24">
        <v>0</v>
      </c>
      <c r="E24" s="24">
        <f t="shared" si="0"/>
        <v>1000000</v>
      </c>
    </row>
    <row r="25" spans="1:5" ht="15.75">
      <c r="A25" s="55">
        <v>19</v>
      </c>
      <c r="B25" s="71" t="s">
        <v>56</v>
      </c>
      <c r="C25" s="73">
        <v>18000000</v>
      </c>
      <c r="D25" s="80">
        <v>16469400</v>
      </c>
      <c r="E25" s="24">
        <f t="shared" si="0"/>
        <v>1530600</v>
      </c>
    </row>
    <row r="26" spans="1:5" ht="15">
      <c r="A26" s="55">
        <v>20</v>
      </c>
      <c r="B26" s="71" t="s">
        <v>68</v>
      </c>
      <c r="C26" s="74">
        <v>10000000</v>
      </c>
      <c r="D26" s="66">
        <v>5600000</v>
      </c>
      <c r="E26" s="24">
        <f t="shared" si="0"/>
        <v>4400000</v>
      </c>
    </row>
    <row r="27" spans="1:5" ht="15">
      <c r="A27" s="49"/>
      <c r="B27" s="72" t="s">
        <v>58</v>
      </c>
      <c r="C27" s="77">
        <f>SUM(C7:C26)</f>
        <v>1066000000</v>
      </c>
      <c r="D27" s="77">
        <f>SUM(D7:D26)</f>
        <v>889415208.74</v>
      </c>
      <c r="E27" s="77">
        <f>SUM(E7:E26)</f>
        <v>176584791.26</v>
      </c>
    </row>
    <row r="28" spans="1:5" ht="15">
      <c r="A28" s="55">
        <v>1</v>
      </c>
      <c r="B28" s="71" t="s">
        <v>53</v>
      </c>
      <c r="C28" s="73">
        <v>1000000</v>
      </c>
      <c r="D28" s="24">
        <v>0</v>
      </c>
      <c r="E28" s="24">
        <f>C28-D28</f>
        <v>1000000</v>
      </c>
    </row>
    <row r="29" spans="1:5" ht="15">
      <c r="A29" s="55">
        <v>2</v>
      </c>
      <c r="B29" s="71" t="s">
        <v>54</v>
      </c>
      <c r="C29" s="73">
        <v>1000000</v>
      </c>
      <c r="D29" s="24">
        <v>0</v>
      </c>
      <c r="E29" s="24">
        <f aca="true" t="shared" si="1" ref="E29:E35">C29-D29</f>
        <v>1000000</v>
      </c>
    </row>
    <row r="30" spans="1:5" ht="15">
      <c r="A30" s="55">
        <v>3</v>
      </c>
      <c r="B30" s="71" t="s">
        <v>56</v>
      </c>
      <c r="C30" s="73">
        <v>1000000</v>
      </c>
      <c r="D30" s="24">
        <v>0</v>
      </c>
      <c r="E30" s="24">
        <f t="shared" si="1"/>
        <v>1000000</v>
      </c>
    </row>
    <row r="31" spans="1:5" ht="15">
      <c r="A31" s="55">
        <v>4</v>
      </c>
      <c r="B31" s="68" t="s">
        <v>67</v>
      </c>
      <c r="C31" s="73">
        <v>4000000</v>
      </c>
      <c r="D31" s="24">
        <v>2200000</v>
      </c>
      <c r="E31" s="24">
        <f t="shared" si="1"/>
        <v>1800000</v>
      </c>
    </row>
    <row r="32" spans="1:5" ht="15">
      <c r="A32" s="55">
        <v>5</v>
      </c>
      <c r="B32" s="71" t="s">
        <v>31</v>
      </c>
      <c r="C32" s="73">
        <v>1000000</v>
      </c>
      <c r="D32" s="24">
        <v>0</v>
      </c>
      <c r="E32" s="24">
        <f t="shared" si="1"/>
        <v>1000000</v>
      </c>
    </row>
    <row r="33" spans="1:5" ht="15">
      <c r="A33" s="55">
        <v>6</v>
      </c>
      <c r="B33" s="71" t="s">
        <v>32</v>
      </c>
      <c r="C33" s="73">
        <v>1000000</v>
      </c>
      <c r="D33" s="24">
        <v>0</v>
      </c>
      <c r="E33" s="24">
        <f t="shared" si="1"/>
        <v>1000000</v>
      </c>
    </row>
    <row r="34" spans="1:5" ht="15">
      <c r="A34" s="55">
        <v>7</v>
      </c>
      <c r="B34" s="71" t="s">
        <v>20</v>
      </c>
      <c r="C34" s="73">
        <v>1000000</v>
      </c>
      <c r="D34" s="24">
        <v>0</v>
      </c>
      <c r="E34" s="24">
        <f t="shared" si="1"/>
        <v>1000000</v>
      </c>
    </row>
    <row r="35" spans="1:5" ht="15">
      <c r="A35" s="55">
        <v>8</v>
      </c>
      <c r="B35" s="71" t="s">
        <v>69</v>
      </c>
      <c r="C35" s="73">
        <v>1000000</v>
      </c>
      <c r="D35" s="24">
        <v>0</v>
      </c>
      <c r="E35" s="24">
        <f t="shared" si="1"/>
        <v>1000000</v>
      </c>
    </row>
    <row r="36" spans="1:5" ht="15">
      <c r="A36" s="55">
        <v>9</v>
      </c>
      <c r="B36" s="69" t="s">
        <v>11</v>
      </c>
      <c r="C36" s="73">
        <v>1000000</v>
      </c>
      <c r="D36" s="24">
        <v>0</v>
      </c>
      <c r="E36" s="24">
        <v>1000000</v>
      </c>
    </row>
    <row r="37" spans="1:5" ht="15">
      <c r="A37" s="52"/>
      <c r="B37" s="72" t="s">
        <v>59</v>
      </c>
      <c r="C37" s="77">
        <f>SUM(C28:C36)</f>
        <v>12000000</v>
      </c>
      <c r="D37" s="77">
        <f>SUM(D28:D36)</f>
        <v>2200000</v>
      </c>
      <c r="E37" s="77">
        <f>SUM(E28:E36)</f>
        <v>9800000</v>
      </c>
    </row>
    <row r="38" spans="1:5" ht="15.75" customHeight="1">
      <c r="A38" s="276" t="s">
        <v>60</v>
      </c>
      <c r="B38" s="277"/>
      <c r="C38" s="77">
        <f>C27+C37</f>
        <v>1078000000</v>
      </c>
      <c r="D38" s="77">
        <f>D27+D37</f>
        <v>891615208.74</v>
      </c>
      <c r="E38" s="77">
        <f>E27+E37</f>
        <v>186384791.26</v>
      </c>
    </row>
    <row r="39" spans="1:5" ht="15.75" customHeight="1">
      <c r="A39" s="101"/>
      <c r="B39" s="101" t="s">
        <v>79</v>
      </c>
      <c r="C39" s="104">
        <v>1085000000</v>
      </c>
      <c r="D39" s="102"/>
      <c r="E39" s="103"/>
    </row>
    <row r="40" spans="1:5" ht="15.75">
      <c r="A40" s="258" t="s">
        <v>73</v>
      </c>
      <c r="B40" s="258"/>
      <c r="C40" s="258"/>
      <c r="D40" s="258"/>
      <c r="E40" s="258"/>
    </row>
  </sheetData>
  <sheetProtection/>
  <mergeCells count="8">
    <mergeCell ref="A38:B38"/>
    <mergeCell ref="A40:E40"/>
    <mergeCell ref="A1:E1"/>
    <mergeCell ref="A5:A6"/>
    <mergeCell ref="B5:B6"/>
    <mergeCell ref="C5:C6"/>
    <mergeCell ref="D5:D6"/>
    <mergeCell ref="E5:E6"/>
  </mergeCells>
  <printOptions/>
  <pageMargins left="0.7" right="0.7" top="0.75" bottom="0.75" header="0.3" footer="0.3"/>
  <pageSetup fitToHeight="0" fitToWidth="1" horizontalDpi="600" verticalDpi="600" orientation="portrait" paperSize="9" scale="81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zoomScalePageLayoutView="0" workbookViewId="0" topLeftCell="A4">
      <selection activeCell="H39" sqref="H39"/>
    </sheetView>
  </sheetViews>
  <sheetFormatPr defaultColWidth="9.140625" defaultRowHeight="15"/>
  <cols>
    <col min="1" max="1" width="10.421875" style="0" customWidth="1"/>
    <col min="2" max="2" width="38.57421875" style="0" customWidth="1"/>
    <col min="3" max="3" width="20.8515625" style="0" customWidth="1"/>
    <col min="4" max="4" width="18.8515625" style="0" customWidth="1"/>
    <col min="5" max="5" width="18.140625" style="0" customWidth="1"/>
    <col min="6" max="6" width="18.28125" style="0" customWidth="1"/>
  </cols>
  <sheetData>
    <row r="1" spans="1:5" ht="47.25" customHeight="1">
      <c r="A1" s="263" t="s">
        <v>22</v>
      </c>
      <c r="B1" s="264"/>
      <c r="C1" s="264"/>
      <c r="D1" s="264"/>
      <c r="E1" s="270"/>
    </row>
    <row r="2" spans="1:5" ht="15.75">
      <c r="A2" s="2"/>
      <c r="B2" s="2"/>
      <c r="C2" s="2"/>
      <c r="D2" s="2"/>
      <c r="E2" s="2"/>
    </row>
    <row r="3" spans="1:5" ht="15.75">
      <c r="A3" s="2"/>
      <c r="B3" s="3" t="s">
        <v>74</v>
      </c>
      <c r="C3" s="2"/>
      <c r="D3" s="2"/>
      <c r="E3" s="2"/>
    </row>
    <row r="4" spans="1:5" ht="15.75">
      <c r="A4" s="2"/>
      <c r="B4" s="2"/>
      <c r="C4" s="2"/>
      <c r="D4" s="2"/>
      <c r="E4" s="2"/>
    </row>
    <row r="5" spans="1:5" ht="15" customHeight="1">
      <c r="A5" s="267" t="s">
        <v>2</v>
      </c>
      <c r="B5" s="267" t="s">
        <v>3</v>
      </c>
      <c r="C5" s="267" t="s">
        <v>4</v>
      </c>
      <c r="D5" s="268" t="s">
        <v>27</v>
      </c>
      <c r="E5" s="268" t="s">
        <v>15</v>
      </c>
    </row>
    <row r="6" spans="1:8" ht="56.25" customHeight="1">
      <c r="A6" s="267"/>
      <c r="B6" s="267"/>
      <c r="C6" s="267"/>
      <c r="D6" s="269"/>
      <c r="E6" s="278"/>
      <c r="H6" t="s">
        <v>75</v>
      </c>
    </row>
    <row r="7" spans="1:5" ht="15">
      <c r="A7" s="55">
        <v>1</v>
      </c>
      <c r="B7" s="36" t="s">
        <v>66</v>
      </c>
      <c r="C7" s="64">
        <v>62000000</v>
      </c>
      <c r="D7" s="89">
        <v>56000827</v>
      </c>
      <c r="E7" s="24">
        <f>C7-D7</f>
        <v>5999173</v>
      </c>
    </row>
    <row r="8" spans="1:5" ht="15">
      <c r="A8" s="55">
        <v>2</v>
      </c>
      <c r="B8" s="43" t="s">
        <v>67</v>
      </c>
      <c r="C8" s="64">
        <v>25210000</v>
      </c>
      <c r="D8" s="89">
        <v>25210000</v>
      </c>
      <c r="E8" s="24">
        <f aca="true" t="shared" si="0" ref="E8:E29">C8-D8</f>
        <v>0</v>
      </c>
    </row>
    <row r="9" spans="1:5" ht="15">
      <c r="A9" s="55">
        <v>3</v>
      </c>
      <c r="B9" s="37" t="s">
        <v>8</v>
      </c>
      <c r="C9" s="89">
        <v>5177475.67</v>
      </c>
      <c r="D9" s="89">
        <v>5177475.67</v>
      </c>
      <c r="E9" s="24">
        <f t="shared" si="0"/>
        <v>0</v>
      </c>
    </row>
    <row r="10" spans="1:5" ht="15">
      <c r="A10" s="55">
        <v>4</v>
      </c>
      <c r="B10" s="37" t="s">
        <v>9</v>
      </c>
      <c r="C10" s="64">
        <v>0</v>
      </c>
      <c r="D10" s="89">
        <v>0</v>
      </c>
      <c r="E10" s="24">
        <f t="shared" si="0"/>
        <v>0</v>
      </c>
    </row>
    <row r="11" spans="1:5" ht="15">
      <c r="A11" s="55">
        <v>5</v>
      </c>
      <c r="B11" s="37" t="s">
        <v>69</v>
      </c>
      <c r="C11" s="64">
        <v>6000000</v>
      </c>
      <c r="D11" s="89">
        <v>5800000</v>
      </c>
      <c r="E11" s="24">
        <f t="shared" si="0"/>
        <v>200000</v>
      </c>
    </row>
    <row r="12" spans="1:5" ht="15">
      <c r="A12" s="55">
        <v>6</v>
      </c>
      <c r="B12" s="37" t="s">
        <v>11</v>
      </c>
      <c r="C12" s="73">
        <v>26300000</v>
      </c>
      <c r="D12" s="89">
        <v>26292166</v>
      </c>
      <c r="E12" s="24">
        <f t="shared" si="0"/>
        <v>7834</v>
      </c>
    </row>
    <row r="13" spans="1:5" ht="15">
      <c r="A13" s="55">
        <v>7</v>
      </c>
      <c r="B13" s="37" t="s">
        <v>70</v>
      </c>
      <c r="C13" s="73">
        <v>65000000</v>
      </c>
      <c r="D13" s="89">
        <v>47374050</v>
      </c>
      <c r="E13" s="24">
        <f t="shared" si="0"/>
        <v>17625950</v>
      </c>
    </row>
    <row r="14" spans="1:5" ht="15">
      <c r="A14" s="55">
        <v>8</v>
      </c>
      <c r="B14" s="37" t="s">
        <v>19</v>
      </c>
      <c r="C14" s="64">
        <v>5000000</v>
      </c>
      <c r="D14" s="89">
        <v>4911000</v>
      </c>
      <c r="E14" s="24">
        <f t="shared" si="0"/>
        <v>89000</v>
      </c>
    </row>
    <row r="15" spans="1:5" ht="15">
      <c r="A15" s="55">
        <v>9</v>
      </c>
      <c r="B15" s="37" t="s">
        <v>20</v>
      </c>
      <c r="C15" s="64">
        <v>181500000</v>
      </c>
      <c r="D15" s="89">
        <v>160115381.82</v>
      </c>
      <c r="E15" s="24">
        <f t="shared" si="0"/>
        <v>21384618.180000007</v>
      </c>
    </row>
    <row r="16" spans="1:5" ht="15">
      <c r="A16" s="55">
        <v>10</v>
      </c>
      <c r="B16" s="37" t="s">
        <v>65</v>
      </c>
      <c r="C16" s="64">
        <v>310000000</v>
      </c>
      <c r="D16" s="89">
        <v>266949100</v>
      </c>
      <c r="E16" s="24">
        <f t="shared" si="0"/>
        <v>43050900</v>
      </c>
    </row>
    <row r="17" spans="1:5" ht="15.75" customHeight="1">
      <c r="A17" s="55">
        <v>11</v>
      </c>
      <c r="B17" s="63" t="s">
        <v>30</v>
      </c>
      <c r="C17" s="73">
        <v>10000000</v>
      </c>
      <c r="D17" s="89">
        <v>8828471.74</v>
      </c>
      <c r="E17" s="24">
        <f t="shared" si="0"/>
        <v>1171528.2599999998</v>
      </c>
    </row>
    <row r="18" spans="1:5" ht="15">
      <c r="A18" s="55">
        <v>12</v>
      </c>
      <c r="B18" s="63" t="s">
        <v>31</v>
      </c>
      <c r="C18" s="73">
        <v>130000000</v>
      </c>
      <c r="D18" s="89">
        <v>108501000</v>
      </c>
      <c r="E18" s="24">
        <f t="shared" si="0"/>
        <v>21499000</v>
      </c>
    </row>
    <row r="19" spans="1:5" ht="15">
      <c r="A19" s="55">
        <v>13</v>
      </c>
      <c r="B19" s="63" t="s">
        <v>32</v>
      </c>
      <c r="C19" s="73">
        <v>132000000</v>
      </c>
      <c r="D19" s="89">
        <v>131497799</v>
      </c>
      <c r="E19" s="24">
        <f t="shared" si="0"/>
        <v>502201</v>
      </c>
    </row>
    <row r="20" spans="1:5" ht="15">
      <c r="A20" s="55">
        <v>14</v>
      </c>
      <c r="B20" s="63" t="s">
        <v>48</v>
      </c>
      <c r="C20" s="73">
        <v>11000000</v>
      </c>
      <c r="D20" s="89">
        <v>6262500</v>
      </c>
      <c r="E20" s="24">
        <f t="shared" si="0"/>
        <v>4737500</v>
      </c>
    </row>
    <row r="21" spans="1:5" ht="15">
      <c r="A21" s="55">
        <v>15</v>
      </c>
      <c r="B21" s="63" t="s">
        <v>49</v>
      </c>
      <c r="C21" s="73">
        <v>10000000</v>
      </c>
      <c r="D21" s="89">
        <v>7852500</v>
      </c>
      <c r="E21" s="24">
        <f t="shared" si="0"/>
        <v>2147500</v>
      </c>
    </row>
    <row r="22" spans="1:5" ht="15">
      <c r="A22" s="55">
        <v>16</v>
      </c>
      <c r="B22" s="62" t="s">
        <v>53</v>
      </c>
      <c r="C22" s="73">
        <v>0</v>
      </c>
      <c r="D22" s="89">
        <v>0</v>
      </c>
      <c r="E22" s="24">
        <f t="shared" si="0"/>
        <v>0</v>
      </c>
    </row>
    <row r="23" spans="1:5" ht="15">
      <c r="A23" s="55">
        <v>17</v>
      </c>
      <c r="B23" s="62" t="s">
        <v>54</v>
      </c>
      <c r="C23" s="73">
        <v>3500000</v>
      </c>
      <c r="D23" s="89">
        <v>2446500</v>
      </c>
      <c r="E23" s="24">
        <f t="shared" si="0"/>
        <v>1053500</v>
      </c>
    </row>
    <row r="24" spans="1:5" ht="15">
      <c r="A24" s="55">
        <v>18</v>
      </c>
      <c r="B24" s="62" t="s">
        <v>55</v>
      </c>
      <c r="C24" s="73">
        <v>0</v>
      </c>
      <c r="D24" s="89">
        <v>0</v>
      </c>
      <c r="E24" s="24">
        <f t="shared" si="0"/>
        <v>0</v>
      </c>
    </row>
    <row r="25" spans="1:5" ht="15">
      <c r="A25" s="55">
        <v>19</v>
      </c>
      <c r="B25" s="62" t="s">
        <v>56</v>
      </c>
      <c r="C25" s="73">
        <v>20000000</v>
      </c>
      <c r="D25" s="89">
        <v>19052400</v>
      </c>
      <c r="E25" s="24">
        <f t="shared" si="0"/>
        <v>947600</v>
      </c>
    </row>
    <row r="26" spans="1:5" ht="15">
      <c r="A26" s="55">
        <v>20</v>
      </c>
      <c r="B26" s="62" t="s">
        <v>68</v>
      </c>
      <c r="C26" s="74">
        <v>10000000</v>
      </c>
      <c r="D26" s="89">
        <v>5600000</v>
      </c>
      <c r="E26" s="24">
        <f t="shared" si="0"/>
        <v>4400000</v>
      </c>
    </row>
    <row r="27" spans="1:5" ht="15.75">
      <c r="A27" s="55">
        <v>21</v>
      </c>
      <c r="B27" s="84" t="s">
        <v>76</v>
      </c>
      <c r="C27" s="73">
        <v>1000000</v>
      </c>
      <c r="D27" s="89">
        <v>0</v>
      </c>
      <c r="E27" s="24">
        <f t="shared" si="0"/>
        <v>1000000</v>
      </c>
    </row>
    <row r="28" spans="1:5" ht="15.75">
      <c r="A28" s="55">
        <v>22</v>
      </c>
      <c r="B28" s="85" t="s">
        <v>77</v>
      </c>
      <c r="C28" s="73">
        <v>1000000</v>
      </c>
      <c r="D28" s="89">
        <v>0</v>
      </c>
      <c r="E28" s="24">
        <f t="shared" si="0"/>
        <v>1000000</v>
      </c>
    </row>
    <row r="29" spans="1:5" ht="15.75">
      <c r="A29" s="55">
        <v>23</v>
      </c>
      <c r="B29" s="85" t="s">
        <v>78</v>
      </c>
      <c r="C29" s="73">
        <v>1000000</v>
      </c>
      <c r="D29" s="89">
        <v>0</v>
      </c>
      <c r="E29" s="24">
        <f t="shared" si="0"/>
        <v>1000000</v>
      </c>
    </row>
    <row r="30" spans="1:5" ht="15">
      <c r="A30" s="49"/>
      <c r="B30" s="50" t="s">
        <v>58</v>
      </c>
      <c r="C30" s="77">
        <f>SUM(C7:C29)</f>
        <v>1015687475.6700001</v>
      </c>
      <c r="D30" s="77">
        <f>SUM(D7:D29)</f>
        <v>887871171.23</v>
      </c>
      <c r="E30" s="77">
        <f>SUM(E7:E29)</f>
        <v>127816304.44000001</v>
      </c>
    </row>
    <row r="31" spans="1:5" ht="15">
      <c r="A31" s="55">
        <v>1</v>
      </c>
      <c r="B31" s="62" t="s">
        <v>53</v>
      </c>
      <c r="C31" s="73">
        <v>0</v>
      </c>
      <c r="D31" s="90">
        <v>0</v>
      </c>
      <c r="E31" s="24">
        <f>C31-D31</f>
        <v>0</v>
      </c>
    </row>
    <row r="32" spans="1:5" ht="15">
      <c r="A32" s="55">
        <v>2</v>
      </c>
      <c r="B32" s="62" t="s">
        <v>54</v>
      </c>
      <c r="C32" s="73">
        <v>0</v>
      </c>
      <c r="D32" s="90">
        <v>0</v>
      </c>
      <c r="E32" s="24">
        <f>C32-D32</f>
        <v>0</v>
      </c>
    </row>
    <row r="33" spans="1:5" ht="15">
      <c r="A33" s="55">
        <v>3</v>
      </c>
      <c r="B33" s="62" t="s">
        <v>56</v>
      </c>
      <c r="C33" s="73">
        <v>10200000</v>
      </c>
      <c r="D33" s="90">
        <v>3150000</v>
      </c>
      <c r="E33" s="24">
        <f>C33-D33</f>
        <v>7050000</v>
      </c>
    </row>
    <row r="34" spans="1:5" ht="15">
      <c r="A34" s="55">
        <v>4</v>
      </c>
      <c r="B34" s="43" t="s">
        <v>67</v>
      </c>
      <c r="C34" s="73">
        <v>2500000</v>
      </c>
      <c r="D34" s="90">
        <v>2200000</v>
      </c>
      <c r="E34" s="24">
        <f aca="true" t="shared" si="1" ref="E34:E42">C34-D34</f>
        <v>300000</v>
      </c>
    </row>
    <row r="35" spans="1:5" ht="15">
      <c r="A35" s="55">
        <v>5</v>
      </c>
      <c r="B35" s="62" t="s">
        <v>31</v>
      </c>
      <c r="C35" s="73">
        <v>10000000</v>
      </c>
      <c r="D35" s="90">
        <v>0</v>
      </c>
      <c r="E35" s="24">
        <f t="shared" si="1"/>
        <v>10000000</v>
      </c>
    </row>
    <row r="36" spans="1:5" ht="15">
      <c r="A36" s="55">
        <v>6</v>
      </c>
      <c r="B36" s="62" t="s">
        <v>32</v>
      </c>
      <c r="C36" s="73">
        <v>0</v>
      </c>
      <c r="D36" s="90">
        <v>0</v>
      </c>
      <c r="E36" s="24">
        <f t="shared" si="1"/>
        <v>0</v>
      </c>
    </row>
    <row r="37" spans="1:5" ht="15">
      <c r="A37" s="55">
        <v>7</v>
      </c>
      <c r="B37" s="62" t="s">
        <v>20</v>
      </c>
      <c r="C37" s="73">
        <v>1000000</v>
      </c>
      <c r="D37" s="90">
        <v>0</v>
      </c>
      <c r="E37" s="24">
        <f t="shared" si="1"/>
        <v>1000000</v>
      </c>
    </row>
    <row r="38" spans="1:5" ht="15">
      <c r="A38" s="55">
        <v>8</v>
      </c>
      <c r="B38" s="62" t="s">
        <v>69</v>
      </c>
      <c r="C38" s="73">
        <v>1000000</v>
      </c>
      <c r="D38" s="90">
        <v>0</v>
      </c>
      <c r="E38" s="24">
        <f t="shared" si="1"/>
        <v>1000000</v>
      </c>
    </row>
    <row r="39" spans="1:5" ht="15">
      <c r="A39" s="55">
        <v>9</v>
      </c>
      <c r="B39" s="37" t="s">
        <v>11</v>
      </c>
      <c r="C39" s="73">
        <v>0</v>
      </c>
      <c r="D39" s="90">
        <v>0</v>
      </c>
      <c r="E39" s="24">
        <f t="shared" si="1"/>
        <v>0</v>
      </c>
    </row>
    <row r="40" spans="1:5" ht="15.75">
      <c r="A40" s="55">
        <v>10</v>
      </c>
      <c r="B40" s="84" t="s">
        <v>76</v>
      </c>
      <c r="C40" s="73">
        <v>1000000</v>
      </c>
      <c r="D40" s="90">
        <v>0</v>
      </c>
      <c r="E40" s="24">
        <f t="shared" si="1"/>
        <v>1000000</v>
      </c>
    </row>
    <row r="41" spans="1:5" ht="15.75">
      <c r="A41" s="55">
        <v>11</v>
      </c>
      <c r="B41" s="85" t="s">
        <v>77</v>
      </c>
      <c r="C41" s="73">
        <v>1000000</v>
      </c>
      <c r="D41" s="90">
        <v>0</v>
      </c>
      <c r="E41" s="24">
        <f t="shared" si="1"/>
        <v>1000000</v>
      </c>
    </row>
    <row r="42" spans="1:5" ht="15.75">
      <c r="A42" s="55">
        <v>12</v>
      </c>
      <c r="B42" s="85" t="s">
        <v>78</v>
      </c>
      <c r="C42" s="73">
        <v>1000000</v>
      </c>
      <c r="D42" s="90">
        <v>0</v>
      </c>
      <c r="E42" s="24">
        <f t="shared" si="1"/>
        <v>1000000</v>
      </c>
    </row>
    <row r="43" spans="1:6" ht="15">
      <c r="A43" s="52"/>
      <c r="B43" s="50" t="s">
        <v>59</v>
      </c>
      <c r="C43" s="77">
        <f>SUM(C31:C42)</f>
        <v>27700000</v>
      </c>
      <c r="D43" s="77">
        <f>SUM(D31:D42)</f>
        <v>5350000</v>
      </c>
      <c r="E43" s="77">
        <f>SUM(E31:E42)</f>
        <v>22350000</v>
      </c>
      <c r="F43" s="19"/>
    </row>
    <row r="44" spans="2:6" ht="15.75">
      <c r="B44" s="79" t="s">
        <v>60</v>
      </c>
      <c r="C44" s="77">
        <f>C30+C43</f>
        <v>1043387475.6700001</v>
      </c>
      <c r="D44" s="77">
        <f>D30+D43</f>
        <v>893221171.23</v>
      </c>
      <c r="E44" s="77">
        <f>E30+E43</f>
        <v>150166304.44</v>
      </c>
      <c r="F44" s="19"/>
    </row>
    <row r="45" spans="1:6" ht="15.75" customHeight="1">
      <c r="A45" s="83"/>
      <c r="B45" s="86" t="s">
        <v>79</v>
      </c>
      <c r="C45" s="73">
        <v>1065000000</v>
      </c>
      <c r="D45" s="87"/>
      <c r="E45" s="87"/>
      <c r="F45" s="19"/>
    </row>
    <row r="46" spans="1:6" ht="15.75" customHeight="1" hidden="1">
      <c r="A46" s="78"/>
      <c r="B46" s="5" t="s">
        <v>80</v>
      </c>
      <c r="C46" s="88">
        <f>C45-C44</f>
        <v>21612524.329999924</v>
      </c>
      <c r="D46" s="91"/>
      <c r="E46" s="12"/>
      <c r="F46" s="19"/>
    </row>
    <row r="49" spans="1:5" ht="15.75">
      <c r="A49" s="258" t="s">
        <v>73</v>
      </c>
      <c r="B49" s="258"/>
      <c r="C49" s="258"/>
      <c r="D49" s="258"/>
      <c r="E49" s="258"/>
    </row>
  </sheetData>
  <sheetProtection/>
  <mergeCells count="7">
    <mergeCell ref="A49:E49"/>
    <mergeCell ref="A1:E1"/>
    <mergeCell ref="A5:A6"/>
    <mergeCell ref="B5:B6"/>
    <mergeCell ref="C5:C6"/>
    <mergeCell ref="D5:D6"/>
    <mergeCell ref="E5:E6"/>
  </mergeCells>
  <printOptions/>
  <pageMargins left="0.7" right="0.7" top="0.75" bottom="0.75" header="0.3" footer="0.3"/>
  <pageSetup fitToHeight="1" fitToWidth="1"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">
      <selection activeCell="H21" sqref="H21"/>
    </sheetView>
  </sheetViews>
  <sheetFormatPr defaultColWidth="9.140625" defaultRowHeight="15"/>
  <cols>
    <col min="1" max="1" width="9.140625" style="0" customWidth="1"/>
    <col min="2" max="2" width="33.28125" style="0" customWidth="1"/>
    <col min="3" max="3" width="18.8515625" style="0" customWidth="1"/>
    <col min="4" max="4" width="17.7109375" style="0" customWidth="1"/>
    <col min="5" max="5" width="18.140625" style="0" customWidth="1"/>
    <col min="6" max="6" width="13.28125" style="0" customWidth="1"/>
  </cols>
  <sheetData>
    <row r="1" spans="1:5" ht="44.25" customHeight="1">
      <c r="A1" s="263" t="s">
        <v>22</v>
      </c>
      <c r="B1" s="264"/>
      <c r="C1" s="264"/>
      <c r="D1" s="264"/>
      <c r="E1" s="270"/>
    </row>
    <row r="2" spans="1:5" ht="15.75">
      <c r="A2" s="2"/>
      <c r="B2" s="2"/>
      <c r="C2" s="2"/>
      <c r="D2" s="2"/>
      <c r="E2" s="2"/>
    </row>
    <row r="3" spans="1:5" ht="15.75">
      <c r="A3" s="2"/>
      <c r="B3" s="3" t="s">
        <v>18</v>
      </c>
      <c r="C3" s="2"/>
      <c r="D3" s="2"/>
      <c r="E3" s="2"/>
    </row>
    <row r="4" spans="1:5" ht="15.75">
      <c r="A4" s="2"/>
      <c r="B4" s="2"/>
      <c r="C4" s="2"/>
      <c r="D4" s="2"/>
      <c r="E4" s="2"/>
    </row>
    <row r="5" spans="1:5" ht="15">
      <c r="A5" s="267" t="s">
        <v>2</v>
      </c>
      <c r="B5" s="267" t="s">
        <v>3</v>
      </c>
      <c r="C5" s="267" t="s">
        <v>4</v>
      </c>
      <c r="D5" s="268" t="s">
        <v>16</v>
      </c>
      <c r="E5" s="261" t="s">
        <v>15</v>
      </c>
    </row>
    <row r="6" spans="1:5" ht="15">
      <c r="A6" s="267"/>
      <c r="B6" s="267"/>
      <c r="C6" s="267"/>
      <c r="D6" s="269"/>
      <c r="E6" s="262"/>
    </row>
    <row r="7" spans="1:5" ht="15.75">
      <c r="A7" s="5">
        <v>1</v>
      </c>
      <c r="B7" s="7" t="s">
        <v>6</v>
      </c>
      <c r="C7" s="6">
        <v>54000000</v>
      </c>
      <c r="D7" s="6">
        <v>36839435.26</v>
      </c>
      <c r="E7" s="6">
        <f>C7-D7</f>
        <v>17160564.740000002</v>
      </c>
    </row>
    <row r="8" spans="1:5" ht="15.75">
      <c r="A8" s="5">
        <v>2</v>
      </c>
      <c r="B8" s="8" t="s">
        <v>7</v>
      </c>
      <c r="C8" s="6">
        <v>36000000</v>
      </c>
      <c r="D8" s="6">
        <v>7000000</v>
      </c>
      <c r="E8" s="6">
        <f aca="true" t="shared" si="0" ref="E8:E16">C8-D8</f>
        <v>29000000</v>
      </c>
    </row>
    <row r="9" spans="1:5" ht="15.75">
      <c r="A9" s="5">
        <v>3</v>
      </c>
      <c r="B9" s="8" t="s">
        <v>8</v>
      </c>
      <c r="C9" s="6">
        <v>18000000</v>
      </c>
      <c r="D9" s="6">
        <v>0</v>
      </c>
      <c r="E9" s="6">
        <f t="shared" si="0"/>
        <v>18000000</v>
      </c>
    </row>
    <row r="10" spans="1:5" ht="15.75">
      <c r="A10" s="5">
        <v>4</v>
      </c>
      <c r="B10" s="8" t="s">
        <v>9</v>
      </c>
      <c r="C10" s="6">
        <v>36000000</v>
      </c>
      <c r="D10" s="6">
        <v>0</v>
      </c>
      <c r="E10" s="6">
        <f t="shared" si="0"/>
        <v>36000000</v>
      </c>
    </row>
    <row r="11" spans="1:5" ht="15.75">
      <c r="A11" s="5">
        <v>5</v>
      </c>
      <c r="B11" s="8" t="s">
        <v>10</v>
      </c>
      <c r="C11" s="6">
        <v>36000000</v>
      </c>
      <c r="D11" s="6">
        <v>620125</v>
      </c>
      <c r="E11" s="6">
        <f t="shared" si="0"/>
        <v>35379875</v>
      </c>
    </row>
    <row r="12" spans="1:5" ht="15.75">
      <c r="A12" s="5">
        <v>6</v>
      </c>
      <c r="B12" s="8" t="s">
        <v>11</v>
      </c>
      <c r="C12" s="6">
        <v>36000000</v>
      </c>
      <c r="D12" s="6">
        <v>1000000</v>
      </c>
      <c r="E12" s="6">
        <f t="shared" si="0"/>
        <v>35000000</v>
      </c>
    </row>
    <row r="13" spans="1:5" ht="15.75">
      <c r="A13" s="5">
        <v>7</v>
      </c>
      <c r="B13" s="8" t="s">
        <v>12</v>
      </c>
      <c r="C13" s="6">
        <v>36000000</v>
      </c>
      <c r="D13" s="6">
        <v>0</v>
      </c>
      <c r="E13" s="6">
        <f t="shared" si="0"/>
        <v>36000000</v>
      </c>
    </row>
    <row r="14" spans="1:5" ht="15.75">
      <c r="A14" s="5">
        <v>8</v>
      </c>
      <c r="B14" s="8" t="s">
        <v>19</v>
      </c>
      <c r="C14" s="6">
        <v>36000000</v>
      </c>
      <c r="D14" s="6">
        <v>0</v>
      </c>
      <c r="E14" s="6">
        <f t="shared" si="0"/>
        <v>36000000</v>
      </c>
    </row>
    <row r="15" spans="1:5" ht="15.75">
      <c r="A15" s="5">
        <v>9</v>
      </c>
      <c r="B15" s="8" t="s">
        <v>20</v>
      </c>
      <c r="C15" s="6">
        <v>36000000</v>
      </c>
      <c r="D15" s="6">
        <v>0</v>
      </c>
      <c r="E15" s="6">
        <f t="shared" si="0"/>
        <v>36000000</v>
      </c>
    </row>
    <row r="16" spans="1:5" ht="15.75">
      <c r="A16" s="5">
        <v>10</v>
      </c>
      <c r="B16" s="8" t="s">
        <v>21</v>
      </c>
      <c r="C16" s="6">
        <v>36000000</v>
      </c>
      <c r="D16" s="6">
        <v>0</v>
      </c>
      <c r="E16" s="6">
        <f t="shared" si="0"/>
        <v>36000000</v>
      </c>
    </row>
    <row r="17" spans="1:5" ht="15.75">
      <c r="A17" s="267" t="s">
        <v>5</v>
      </c>
      <c r="B17" s="267"/>
      <c r="C17" s="9">
        <f>SUM(C7:C16)</f>
        <v>360000000</v>
      </c>
      <c r="D17" s="9">
        <f>SUM(D7:D16)</f>
        <v>45459560.26</v>
      </c>
      <c r="E17" s="10">
        <f>C17-D17:D18</f>
        <v>314540439.74</v>
      </c>
    </row>
    <row r="18" spans="1:5" ht="15.75">
      <c r="A18" s="2"/>
      <c r="B18" s="2"/>
      <c r="C18" s="2"/>
      <c r="D18" s="2"/>
      <c r="E18" s="2"/>
    </row>
    <row r="19" spans="1:5" ht="15.75">
      <c r="A19" s="258"/>
      <c r="B19" s="258"/>
      <c r="C19" s="258"/>
      <c r="D19" s="258"/>
      <c r="E19" s="258"/>
    </row>
    <row r="20" spans="1:5" ht="15.75">
      <c r="A20" s="1"/>
      <c r="B20" s="4"/>
      <c r="C20" s="4"/>
      <c r="D20" s="4"/>
      <c r="E20" s="4"/>
    </row>
    <row r="21" spans="1:5" ht="15.75">
      <c r="A21" s="258" t="s">
        <v>23</v>
      </c>
      <c r="B21" s="258"/>
      <c r="C21" s="258"/>
      <c r="D21" s="258"/>
      <c r="E21" s="258"/>
    </row>
    <row r="22" spans="1:5" ht="18.75">
      <c r="A22" s="266"/>
      <c r="B22" s="266"/>
      <c r="C22" s="266"/>
      <c r="D22" s="266"/>
      <c r="E22" s="266"/>
    </row>
    <row r="23" spans="1:5" ht="15.75">
      <c r="A23" s="258" t="s">
        <v>0</v>
      </c>
      <c r="B23" s="258"/>
      <c r="C23" s="258"/>
      <c r="D23" s="258"/>
      <c r="E23" s="258"/>
    </row>
    <row r="24" spans="1:5" ht="15.75">
      <c r="A24" s="259"/>
      <c r="B24" s="259"/>
      <c r="C24" s="259"/>
      <c r="D24" s="259"/>
      <c r="E24" s="259"/>
    </row>
    <row r="25" spans="1:5" ht="15.75">
      <c r="A25" s="258" t="s">
        <v>17</v>
      </c>
      <c r="B25" s="258"/>
      <c r="C25" s="258"/>
      <c r="D25" s="258"/>
      <c r="E25" s="258"/>
    </row>
    <row r="26" spans="1:5" ht="18.75">
      <c r="A26" s="260"/>
      <c r="B26" s="260"/>
      <c r="C26" s="260"/>
      <c r="D26" s="260"/>
      <c r="E26" s="260"/>
    </row>
  </sheetData>
  <sheetProtection/>
  <mergeCells count="14">
    <mergeCell ref="A1:E1"/>
    <mergeCell ref="A5:A6"/>
    <mergeCell ref="B5:B6"/>
    <mergeCell ref="C5:C6"/>
    <mergeCell ref="D5:D6"/>
    <mergeCell ref="E5:E6"/>
    <mergeCell ref="A25:E25"/>
    <mergeCell ref="A26:E26"/>
    <mergeCell ref="A17:B17"/>
    <mergeCell ref="A19:E19"/>
    <mergeCell ref="A21:E21"/>
    <mergeCell ref="A22:E22"/>
    <mergeCell ref="A23:E23"/>
    <mergeCell ref="A24:E2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8"/>
  <sheetViews>
    <sheetView zoomScalePageLayoutView="0" workbookViewId="0" topLeftCell="A16">
      <selection activeCell="D43" sqref="D43"/>
    </sheetView>
  </sheetViews>
  <sheetFormatPr defaultColWidth="9.140625" defaultRowHeight="15"/>
  <cols>
    <col min="1" max="1" width="10.421875" style="0" customWidth="1"/>
    <col min="2" max="2" width="38.57421875" style="0" customWidth="1"/>
    <col min="3" max="3" width="20.8515625" style="0" customWidth="1"/>
    <col min="4" max="4" width="18.8515625" style="0" customWidth="1"/>
    <col min="5" max="5" width="18.140625" style="0" customWidth="1"/>
    <col min="6" max="6" width="9.00390625" style="0" customWidth="1"/>
  </cols>
  <sheetData>
    <row r="1" spans="1:5" ht="47.25" customHeight="1">
      <c r="A1" s="263" t="s">
        <v>22</v>
      </c>
      <c r="B1" s="264"/>
      <c r="C1" s="264"/>
      <c r="D1" s="264"/>
      <c r="E1" s="270"/>
    </row>
    <row r="2" spans="1:5" ht="15.75">
      <c r="A2" s="2"/>
      <c r="B2" s="2"/>
      <c r="C2" s="2"/>
      <c r="D2" s="2"/>
      <c r="E2" s="2"/>
    </row>
    <row r="3" spans="1:5" ht="15.75">
      <c r="A3" s="2"/>
      <c r="B3" s="3" t="s">
        <v>81</v>
      </c>
      <c r="C3" s="2"/>
      <c r="D3" s="2"/>
      <c r="E3" s="2"/>
    </row>
    <row r="4" spans="1:5" ht="15.75">
      <c r="A4" s="2"/>
      <c r="B4" s="2"/>
      <c r="C4" s="2"/>
      <c r="D4" s="2"/>
      <c r="E4" s="2"/>
    </row>
    <row r="5" spans="1:5" ht="15" customHeight="1">
      <c r="A5" s="267" t="s">
        <v>2</v>
      </c>
      <c r="B5" s="267" t="s">
        <v>3</v>
      </c>
      <c r="C5" s="267" t="s">
        <v>4</v>
      </c>
      <c r="D5" s="268" t="s">
        <v>27</v>
      </c>
      <c r="E5" s="268" t="s">
        <v>15</v>
      </c>
    </row>
    <row r="6" spans="1:6" ht="56.25" customHeight="1">
      <c r="A6" s="267"/>
      <c r="B6" s="267"/>
      <c r="C6" s="267"/>
      <c r="D6" s="269"/>
      <c r="E6" s="278"/>
      <c r="F6" t="s">
        <v>75</v>
      </c>
    </row>
    <row r="7" spans="1:5" ht="15">
      <c r="A7" s="55">
        <v>1</v>
      </c>
      <c r="B7" s="36" t="s">
        <v>66</v>
      </c>
      <c r="C7" s="64">
        <v>57000000</v>
      </c>
      <c r="D7" s="94">
        <v>55196127</v>
      </c>
      <c r="E7" s="24">
        <f>C7-D7</f>
        <v>1803873</v>
      </c>
    </row>
    <row r="8" spans="1:5" ht="15">
      <c r="A8" s="55">
        <v>2</v>
      </c>
      <c r="B8" s="43" t="s">
        <v>67</v>
      </c>
      <c r="C8" s="64">
        <v>25210000</v>
      </c>
      <c r="D8" s="66">
        <f>18210000</f>
        <v>18210000</v>
      </c>
      <c r="E8" s="24">
        <f aca="true" t="shared" si="0" ref="E8:E28">C8-D8</f>
        <v>7000000</v>
      </c>
    </row>
    <row r="9" spans="1:5" ht="15">
      <c r="A9" s="55">
        <v>3</v>
      </c>
      <c r="B9" s="37" t="s">
        <v>8</v>
      </c>
      <c r="C9" s="89">
        <v>5177475.67</v>
      </c>
      <c r="D9" s="89">
        <v>5177475.67</v>
      </c>
      <c r="E9" s="24">
        <f t="shared" si="0"/>
        <v>0</v>
      </c>
    </row>
    <row r="10" spans="1:5" ht="15">
      <c r="A10" s="55">
        <v>4</v>
      </c>
      <c r="B10" s="37" t="s">
        <v>9</v>
      </c>
      <c r="C10" s="64">
        <v>0</v>
      </c>
      <c r="D10" s="89">
        <v>0</v>
      </c>
      <c r="E10" s="24">
        <f t="shared" si="0"/>
        <v>0</v>
      </c>
    </row>
    <row r="11" spans="1:5" ht="15">
      <c r="A11" s="55">
        <v>5</v>
      </c>
      <c r="B11" s="37" t="s">
        <v>69</v>
      </c>
      <c r="C11" s="64">
        <v>6000000</v>
      </c>
      <c r="D11" s="89">
        <v>5800000</v>
      </c>
      <c r="E11" s="24">
        <f t="shared" si="0"/>
        <v>200000</v>
      </c>
    </row>
    <row r="12" spans="1:5" ht="15">
      <c r="A12" s="55">
        <v>6</v>
      </c>
      <c r="B12" s="37" t="s">
        <v>91</v>
      </c>
      <c r="C12" s="73">
        <v>26300000</v>
      </c>
      <c r="D12" s="66">
        <v>24692166</v>
      </c>
      <c r="E12" s="24">
        <f t="shared" si="0"/>
        <v>1607834</v>
      </c>
    </row>
    <row r="13" spans="1:5" ht="15">
      <c r="A13" s="55">
        <v>7</v>
      </c>
      <c r="B13" s="37" t="s">
        <v>70</v>
      </c>
      <c r="C13" s="73">
        <v>65000000</v>
      </c>
      <c r="D13" s="94">
        <v>54965050</v>
      </c>
      <c r="E13" s="24">
        <f t="shared" si="0"/>
        <v>10034950</v>
      </c>
    </row>
    <row r="14" spans="1:5" ht="15">
      <c r="A14" s="55">
        <v>8</v>
      </c>
      <c r="B14" s="37" t="s">
        <v>83</v>
      </c>
      <c r="C14" s="64">
        <v>5000000</v>
      </c>
      <c r="D14" s="89">
        <v>4911000</v>
      </c>
      <c r="E14" s="24">
        <f t="shared" si="0"/>
        <v>89000</v>
      </c>
    </row>
    <row r="15" spans="1:5" ht="15">
      <c r="A15" s="55">
        <v>9</v>
      </c>
      <c r="B15" s="37" t="s">
        <v>84</v>
      </c>
      <c r="C15" s="64">
        <v>181500000</v>
      </c>
      <c r="D15" s="94">
        <v>167115381.82</v>
      </c>
      <c r="E15" s="24">
        <f t="shared" si="0"/>
        <v>14384618.180000007</v>
      </c>
    </row>
    <row r="16" spans="1:6" ht="15">
      <c r="A16" s="95">
        <v>10</v>
      </c>
      <c r="B16" s="96" t="s">
        <v>65</v>
      </c>
      <c r="C16" s="97">
        <v>310000000</v>
      </c>
      <c r="D16" s="98">
        <v>254785000</v>
      </c>
      <c r="E16" s="99">
        <f t="shared" si="0"/>
        <v>55215000</v>
      </c>
      <c r="F16" s="100">
        <v>0.29</v>
      </c>
    </row>
    <row r="17" spans="1:5" ht="15.75" customHeight="1">
      <c r="A17" s="55">
        <v>11</v>
      </c>
      <c r="B17" s="63" t="s">
        <v>30</v>
      </c>
      <c r="C17" s="73">
        <v>11900000</v>
      </c>
      <c r="D17" s="94">
        <v>9275871.73</v>
      </c>
      <c r="E17" s="24">
        <f t="shared" si="0"/>
        <v>2624128.2699999996</v>
      </c>
    </row>
    <row r="18" spans="1:5" ht="15">
      <c r="A18" s="55">
        <v>12</v>
      </c>
      <c r="B18" s="63" t="s">
        <v>31</v>
      </c>
      <c r="C18" s="73">
        <v>120000000</v>
      </c>
      <c r="D18" s="94">
        <v>103501000</v>
      </c>
      <c r="E18" s="24">
        <f t="shared" si="0"/>
        <v>16499000</v>
      </c>
    </row>
    <row r="19" spans="1:5" ht="15">
      <c r="A19" s="55">
        <v>13</v>
      </c>
      <c r="B19" s="63" t="s">
        <v>85</v>
      </c>
      <c r="C19" s="73">
        <v>134500000</v>
      </c>
      <c r="D19" s="94">
        <v>134155399</v>
      </c>
      <c r="E19" s="24">
        <f t="shared" si="0"/>
        <v>344601</v>
      </c>
    </row>
    <row r="20" spans="1:5" ht="15">
      <c r="A20" s="55">
        <v>14</v>
      </c>
      <c r="B20" s="63" t="s">
        <v>87</v>
      </c>
      <c r="C20" s="73">
        <v>18300000</v>
      </c>
      <c r="D20" s="94">
        <v>18262500</v>
      </c>
      <c r="E20" s="24">
        <f t="shared" si="0"/>
        <v>37500</v>
      </c>
    </row>
    <row r="21" spans="1:5" ht="15">
      <c r="A21" s="55">
        <v>15</v>
      </c>
      <c r="B21" s="63" t="s">
        <v>88</v>
      </c>
      <c r="C21" s="73">
        <v>15000000</v>
      </c>
      <c r="D21" s="94">
        <v>7852500</v>
      </c>
      <c r="E21" s="24">
        <f t="shared" si="0"/>
        <v>7147500</v>
      </c>
    </row>
    <row r="22" spans="1:5" ht="15">
      <c r="A22" s="55">
        <v>16</v>
      </c>
      <c r="B22" s="62" t="s">
        <v>86</v>
      </c>
      <c r="C22" s="73">
        <v>0</v>
      </c>
      <c r="D22" s="89">
        <v>0</v>
      </c>
      <c r="E22" s="24">
        <f t="shared" si="0"/>
        <v>0</v>
      </c>
    </row>
    <row r="23" spans="1:5" ht="15">
      <c r="A23" s="55">
        <v>17</v>
      </c>
      <c r="B23" s="62" t="s">
        <v>89</v>
      </c>
      <c r="C23" s="73">
        <v>5500000</v>
      </c>
      <c r="D23" s="94">
        <v>5446500</v>
      </c>
      <c r="E23" s="24">
        <f t="shared" si="0"/>
        <v>53500</v>
      </c>
    </row>
    <row r="24" spans="1:5" ht="15">
      <c r="A24" s="55">
        <v>18</v>
      </c>
      <c r="B24" s="62" t="s">
        <v>90</v>
      </c>
      <c r="C24" s="73">
        <v>25000000</v>
      </c>
      <c r="D24" s="89">
        <v>19052400</v>
      </c>
      <c r="E24" s="24">
        <f t="shared" si="0"/>
        <v>5947600</v>
      </c>
    </row>
    <row r="25" spans="1:5" ht="15">
      <c r="A25" s="55">
        <v>19</v>
      </c>
      <c r="B25" s="62" t="s">
        <v>68</v>
      </c>
      <c r="C25" s="74">
        <v>10000000</v>
      </c>
      <c r="D25" s="89">
        <v>5600000</v>
      </c>
      <c r="E25" s="24">
        <f t="shared" si="0"/>
        <v>4400000</v>
      </c>
    </row>
    <row r="26" spans="1:5" ht="15.75">
      <c r="A26" s="55">
        <v>20</v>
      </c>
      <c r="B26" s="84" t="s">
        <v>76</v>
      </c>
      <c r="C26" s="73">
        <v>1000000</v>
      </c>
      <c r="D26" s="89">
        <v>0</v>
      </c>
      <c r="E26" s="24">
        <f t="shared" si="0"/>
        <v>1000000</v>
      </c>
    </row>
    <row r="27" spans="1:5" ht="15.75">
      <c r="A27" s="55">
        <v>21</v>
      </c>
      <c r="B27" s="85" t="s">
        <v>77</v>
      </c>
      <c r="C27" s="73">
        <v>1000000</v>
      </c>
      <c r="D27" s="89">
        <v>0</v>
      </c>
      <c r="E27" s="24">
        <f t="shared" si="0"/>
        <v>1000000</v>
      </c>
    </row>
    <row r="28" spans="1:5" ht="15.75">
      <c r="A28" s="55">
        <v>22</v>
      </c>
      <c r="B28" s="85" t="s">
        <v>78</v>
      </c>
      <c r="C28" s="73">
        <v>1000000</v>
      </c>
      <c r="D28" s="89">
        <v>0</v>
      </c>
      <c r="E28" s="24">
        <f t="shared" si="0"/>
        <v>1000000</v>
      </c>
    </row>
    <row r="29" spans="1:5" ht="15">
      <c r="A29" s="49"/>
      <c r="B29" s="50" t="s">
        <v>58</v>
      </c>
      <c r="C29" s="77">
        <f>SUM(C7:C28)</f>
        <v>1024387475.6700001</v>
      </c>
      <c r="D29" s="77">
        <f>SUM(D7:D28)</f>
        <v>893998371.22</v>
      </c>
      <c r="E29" s="77">
        <f>SUM(E7:E28)</f>
        <v>130389104.45</v>
      </c>
    </row>
    <row r="30" spans="1:5" ht="15">
      <c r="A30" s="55">
        <v>1</v>
      </c>
      <c r="B30" s="62" t="s">
        <v>86</v>
      </c>
      <c r="C30" s="73">
        <v>0</v>
      </c>
      <c r="D30" s="90">
        <v>0</v>
      </c>
      <c r="E30" s="24">
        <f>C30-D30</f>
        <v>0</v>
      </c>
    </row>
    <row r="31" spans="1:5" ht="15">
      <c r="A31" s="55">
        <v>2</v>
      </c>
      <c r="B31" s="62" t="s">
        <v>89</v>
      </c>
      <c r="C31" s="73">
        <v>0</v>
      </c>
      <c r="D31" s="90">
        <v>0</v>
      </c>
      <c r="E31" s="24">
        <f>C31-D31</f>
        <v>0</v>
      </c>
    </row>
    <row r="32" spans="1:5" ht="15">
      <c r="A32" s="55">
        <v>3</v>
      </c>
      <c r="B32" s="62" t="s">
        <v>90</v>
      </c>
      <c r="C32" s="73">
        <v>10200000</v>
      </c>
      <c r="D32" s="90">
        <v>10150000</v>
      </c>
      <c r="E32" s="24">
        <f>C32-D32</f>
        <v>50000</v>
      </c>
    </row>
    <row r="33" spans="1:5" ht="15">
      <c r="A33" s="55">
        <v>4</v>
      </c>
      <c r="B33" s="43" t="s">
        <v>67</v>
      </c>
      <c r="C33" s="73">
        <v>2500000</v>
      </c>
      <c r="D33" s="90">
        <v>0</v>
      </c>
      <c r="E33" s="24">
        <f aca="true" t="shared" si="1" ref="E33:E41">C33-D33</f>
        <v>2500000</v>
      </c>
    </row>
    <row r="34" spans="1:5" ht="15">
      <c r="A34" s="55">
        <v>5</v>
      </c>
      <c r="B34" s="62" t="s">
        <v>31</v>
      </c>
      <c r="C34" s="73">
        <v>0</v>
      </c>
      <c r="D34" s="90">
        <v>0</v>
      </c>
      <c r="E34" s="24">
        <f t="shared" si="1"/>
        <v>0</v>
      </c>
    </row>
    <row r="35" spans="1:5" ht="15">
      <c r="A35" s="55">
        <v>6</v>
      </c>
      <c r="B35" s="62" t="s">
        <v>85</v>
      </c>
      <c r="C35" s="73">
        <v>0</v>
      </c>
      <c r="D35" s="90">
        <v>0</v>
      </c>
      <c r="E35" s="24">
        <f t="shared" si="1"/>
        <v>0</v>
      </c>
    </row>
    <row r="36" spans="1:5" ht="15">
      <c r="A36" s="55">
        <v>7</v>
      </c>
      <c r="B36" s="62" t="s">
        <v>84</v>
      </c>
      <c r="C36" s="73">
        <v>1000000</v>
      </c>
      <c r="D36" s="90">
        <v>0</v>
      </c>
      <c r="E36" s="24">
        <f t="shared" si="1"/>
        <v>1000000</v>
      </c>
    </row>
    <row r="37" spans="1:5" ht="15">
      <c r="A37" s="55">
        <v>8</v>
      </c>
      <c r="B37" s="62" t="s">
        <v>69</v>
      </c>
      <c r="C37" s="73">
        <v>1000000</v>
      </c>
      <c r="D37" s="90">
        <v>0</v>
      </c>
      <c r="E37" s="24">
        <f t="shared" si="1"/>
        <v>1000000</v>
      </c>
    </row>
    <row r="38" spans="1:5" ht="15">
      <c r="A38" s="55">
        <v>9</v>
      </c>
      <c r="B38" s="37" t="s">
        <v>91</v>
      </c>
      <c r="C38" s="73">
        <v>0</v>
      </c>
      <c r="D38" s="90">
        <v>0</v>
      </c>
      <c r="E38" s="24">
        <f t="shared" si="1"/>
        <v>0</v>
      </c>
    </row>
    <row r="39" spans="1:5" ht="15.75">
      <c r="A39" s="55">
        <v>10</v>
      </c>
      <c r="B39" s="84" t="s">
        <v>76</v>
      </c>
      <c r="C39" s="73">
        <v>1000000</v>
      </c>
      <c r="D39" s="90">
        <v>0</v>
      </c>
      <c r="E39" s="24">
        <f t="shared" si="1"/>
        <v>1000000</v>
      </c>
    </row>
    <row r="40" spans="1:5" ht="15.75">
      <c r="A40" s="55">
        <v>11</v>
      </c>
      <c r="B40" s="85" t="s">
        <v>77</v>
      </c>
      <c r="C40" s="73">
        <v>1000000</v>
      </c>
      <c r="D40" s="90">
        <v>0</v>
      </c>
      <c r="E40" s="24">
        <f t="shared" si="1"/>
        <v>1000000</v>
      </c>
    </row>
    <row r="41" spans="1:5" ht="15.75">
      <c r="A41" s="55">
        <v>12</v>
      </c>
      <c r="B41" s="85" t="s">
        <v>78</v>
      </c>
      <c r="C41" s="73">
        <v>1000000</v>
      </c>
      <c r="D41" s="90">
        <v>0</v>
      </c>
      <c r="E41" s="24">
        <f t="shared" si="1"/>
        <v>1000000</v>
      </c>
    </row>
    <row r="42" spans="1:5" ht="15">
      <c r="A42" s="52"/>
      <c r="B42" s="50" t="s">
        <v>59</v>
      </c>
      <c r="C42" s="77">
        <f>SUM(C30:C41)</f>
        <v>17700000</v>
      </c>
      <c r="D42" s="77">
        <f>SUM(D30:D41)</f>
        <v>10150000</v>
      </c>
      <c r="E42" s="77">
        <f>SUM(E30:E41)</f>
        <v>7550000</v>
      </c>
    </row>
    <row r="43" spans="2:5" ht="15.75">
      <c r="B43" s="93" t="s">
        <v>60</v>
      </c>
      <c r="C43" s="77">
        <f>C29+C42</f>
        <v>1042087475.6700001</v>
      </c>
      <c r="D43" s="77">
        <f>D29+D42</f>
        <v>904148371.22</v>
      </c>
      <c r="E43" s="77">
        <f>E29+E42</f>
        <v>137939104.45</v>
      </c>
    </row>
    <row r="44" spans="1:5" ht="15.75" customHeight="1">
      <c r="A44" s="83"/>
      <c r="B44" s="86" t="s">
        <v>79</v>
      </c>
      <c r="C44" s="73">
        <v>1065000000</v>
      </c>
      <c r="D44" s="87"/>
      <c r="E44" s="87"/>
    </row>
    <row r="45" spans="1:5" ht="15.75" customHeight="1">
      <c r="A45" s="92"/>
      <c r="B45" s="5" t="s">
        <v>82</v>
      </c>
      <c r="C45" s="88">
        <f>C44-C43</f>
        <v>22912524.329999924</v>
      </c>
      <c r="D45" s="91"/>
      <c r="E45" s="12"/>
    </row>
    <row r="48" spans="1:5" ht="15.75">
      <c r="A48" s="258" t="s">
        <v>73</v>
      </c>
      <c r="B48" s="258"/>
      <c r="C48" s="258"/>
      <c r="D48" s="258"/>
      <c r="E48" s="258"/>
    </row>
  </sheetData>
  <sheetProtection/>
  <mergeCells count="7">
    <mergeCell ref="A48:E48"/>
    <mergeCell ref="A1:E1"/>
    <mergeCell ref="A5:A6"/>
    <mergeCell ref="B5:B6"/>
    <mergeCell ref="C5:C6"/>
    <mergeCell ref="D5:D6"/>
    <mergeCell ref="E5:E6"/>
  </mergeCells>
  <printOptions/>
  <pageMargins left="0.7" right="0.7" top="0.75" bottom="0.75" header="0.3" footer="0.3"/>
  <pageSetup fitToHeight="1" fitToWidth="1" horizontalDpi="600" verticalDpi="600" orientation="portrait" paperSize="9" scale="6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E48"/>
  <sheetViews>
    <sheetView zoomScalePageLayoutView="0" workbookViewId="0" topLeftCell="A16">
      <selection activeCell="D32" sqref="D32"/>
    </sheetView>
  </sheetViews>
  <sheetFormatPr defaultColWidth="9.140625" defaultRowHeight="15"/>
  <cols>
    <col min="2" max="2" width="36.00390625" style="0" customWidth="1"/>
    <col min="3" max="3" width="20.7109375" style="0" customWidth="1"/>
    <col min="4" max="4" width="21.421875" style="0" customWidth="1"/>
    <col min="5" max="5" width="18.140625" style="0" customWidth="1"/>
  </cols>
  <sheetData>
    <row r="1" spans="1:5" ht="63.75" customHeight="1">
      <c r="A1" s="263" t="s">
        <v>22</v>
      </c>
      <c r="B1" s="264"/>
      <c r="C1" s="264"/>
      <c r="D1" s="264"/>
      <c r="E1" s="270"/>
    </row>
    <row r="2" spans="1:5" ht="15.75">
      <c r="A2" s="2"/>
      <c r="B2" s="2"/>
      <c r="C2" s="3" t="s">
        <v>92</v>
      </c>
      <c r="D2" s="2"/>
      <c r="E2" s="2"/>
    </row>
    <row r="3" spans="1:5" ht="15.75">
      <c r="A3" s="2"/>
      <c r="C3" s="2"/>
      <c r="D3" s="2"/>
      <c r="E3" s="2"/>
    </row>
    <row r="4" spans="1:5" ht="15.75">
      <c r="A4" s="2"/>
      <c r="B4" s="2"/>
      <c r="C4" s="2"/>
      <c r="D4" s="2"/>
      <c r="E4" s="2"/>
    </row>
    <row r="5" spans="1:5" ht="15">
      <c r="A5" s="267" t="s">
        <v>2</v>
      </c>
      <c r="B5" s="267" t="s">
        <v>3</v>
      </c>
      <c r="C5" s="267" t="s">
        <v>4</v>
      </c>
      <c r="D5" s="268" t="s">
        <v>27</v>
      </c>
      <c r="E5" s="268" t="s">
        <v>15</v>
      </c>
    </row>
    <row r="6" spans="1:5" ht="50.25" customHeight="1">
      <c r="A6" s="267"/>
      <c r="B6" s="267"/>
      <c r="C6" s="267"/>
      <c r="D6" s="269"/>
      <c r="E6" s="278"/>
    </row>
    <row r="7" spans="1:5" ht="15.75">
      <c r="A7" s="55">
        <v>1</v>
      </c>
      <c r="B7" s="67" t="s">
        <v>66</v>
      </c>
      <c r="C7" s="114">
        <v>57000000</v>
      </c>
      <c r="D7" s="80">
        <v>34789646</v>
      </c>
      <c r="E7" s="24">
        <f>C7-D7</f>
        <v>22210354</v>
      </c>
    </row>
    <row r="8" spans="1:5" ht="15.75">
      <c r="A8" s="55">
        <v>2</v>
      </c>
      <c r="B8" s="68" t="s">
        <v>67</v>
      </c>
      <c r="C8" s="115">
        <v>25210000</v>
      </c>
      <c r="D8" s="80">
        <v>18210000</v>
      </c>
      <c r="E8" s="24">
        <f aca="true" t="shared" si="0" ref="E8:E28">C8-D8</f>
        <v>7000000</v>
      </c>
    </row>
    <row r="9" spans="1:5" ht="15.75">
      <c r="A9" s="55">
        <v>3</v>
      </c>
      <c r="B9" s="69" t="s">
        <v>8</v>
      </c>
      <c r="C9" s="115">
        <f>D9</f>
        <v>5177475.67</v>
      </c>
      <c r="D9" s="80">
        <v>5177475.67</v>
      </c>
      <c r="E9" s="24">
        <f t="shared" si="0"/>
        <v>0</v>
      </c>
    </row>
    <row r="10" spans="1:5" ht="15">
      <c r="A10" s="55">
        <v>4</v>
      </c>
      <c r="B10" s="69" t="s">
        <v>9</v>
      </c>
      <c r="C10" s="64">
        <v>0</v>
      </c>
      <c r="D10" s="89">
        <v>0</v>
      </c>
      <c r="E10" s="24">
        <f t="shared" si="0"/>
        <v>0</v>
      </c>
    </row>
    <row r="11" spans="1:5" ht="15.75">
      <c r="A11" s="55">
        <v>5</v>
      </c>
      <c r="B11" s="69" t="s">
        <v>69</v>
      </c>
      <c r="C11" s="115">
        <v>6000000</v>
      </c>
      <c r="D11" s="80">
        <v>0</v>
      </c>
      <c r="E11" s="24">
        <f t="shared" si="0"/>
        <v>6000000</v>
      </c>
    </row>
    <row r="12" spans="1:5" ht="15.75">
      <c r="A12" s="55">
        <v>6</v>
      </c>
      <c r="B12" s="69" t="s">
        <v>91</v>
      </c>
      <c r="C12" s="116">
        <v>16300000</v>
      </c>
      <c r="D12" s="109">
        <v>14692166</v>
      </c>
      <c r="E12" s="24">
        <f t="shared" si="0"/>
        <v>1607834</v>
      </c>
    </row>
    <row r="13" spans="1:5" ht="15.75">
      <c r="A13" s="55">
        <v>7</v>
      </c>
      <c r="B13" s="69" t="s">
        <v>70</v>
      </c>
      <c r="C13" s="117">
        <v>65000000</v>
      </c>
      <c r="D13" s="80">
        <v>52323700</v>
      </c>
      <c r="E13" s="24">
        <f t="shared" si="0"/>
        <v>12676300</v>
      </c>
    </row>
    <row r="14" spans="1:5" ht="15.75">
      <c r="A14" s="55">
        <v>8</v>
      </c>
      <c r="B14" s="69" t="s">
        <v>83</v>
      </c>
      <c r="C14" s="115">
        <v>5000000</v>
      </c>
      <c r="D14" s="80">
        <v>4911000</v>
      </c>
      <c r="E14" s="24">
        <f t="shared" si="0"/>
        <v>89000</v>
      </c>
    </row>
    <row r="15" spans="1:5" ht="15.75">
      <c r="A15" s="55">
        <v>9</v>
      </c>
      <c r="B15" s="69" t="s">
        <v>84</v>
      </c>
      <c r="C15" s="117">
        <v>181500000</v>
      </c>
      <c r="D15" s="80">
        <v>158783681.82</v>
      </c>
      <c r="E15" s="24">
        <f t="shared" si="0"/>
        <v>22716318.180000007</v>
      </c>
    </row>
    <row r="16" spans="1:5" ht="15.75">
      <c r="A16" s="108">
        <v>10</v>
      </c>
      <c r="B16" s="111" t="s">
        <v>65</v>
      </c>
      <c r="C16" s="115">
        <v>310000000</v>
      </c>
      <c r="D16" s="80">
        <v>262209400</v>
      </c>
      <c r="E16" s="74">
        <f t="shared" si="0"/>
        <v>47790600</v>
      </c>
    </row>
    <row r="17" spans="1:5" ht="15.75">
      <c r="A17" s="55">
        <v>11</v>
      </c>
      <c r="B17" s="70" t="s">
        <v>30</v>
      </c>
      <c r="C17" s="117">
        <v>11900000</v>
      </c>
      <c r="D17" s="80">
        <v>9275871.73</v>
      </c>
      <c r="E17" s="24">
        <f t="shared" si="0"/>
        <v>2624128.2699999996</v>
      </c>
    </row>
    <row r="18" spans="1:5" ht="15.75">
      <c r="A18" s="55">
        <v>12</v>
      </c>
      <c r="B18" s="70" t="s">
        <v>31</v>
      </c>
      <c r="C18" s="116">
        <v>101000000</v>
      </c>
      <c r="D18" s="80">
        <v>100701000</v>
      </c>
      <c r="E18" s="24">
        <f t="shared" si="0"/>
        <v>299000</v>
      </c>
    </row>
    <row r="19" spans="1:5" ht="15.75">
      <c r="A19" s="55">
        <v>13</v>
      </c>
      <c r="B19" s="70" t="s">
        <v>85</v>
      </c>
      <c r="C19" s="117">
        <v>135500000</v>
      </c>
      <c r="D19" s="80">
        <v>117155399</v>
      </c>
      <c r="E19" s="24">
        <f t="shared" si="0"/>
        <v>18344601</v>
      </c>
    </row>
    <row r="20" spans="1:5" ht="15.75">
      <c r="A20" s="55">
        <v>14</v>
      </c>
      <c r="B20" s="70" t="s">
        <v>87</v>
      </c>
      <c r="C20" s="116">
        <v>18300000</v>
      </c>
      <c r="D20" s="80">
        <v>18262500</v>
      </c>
      <c r="E20" s="24">
        <f t="shared" si="0"/>
        <v>37500</v>
      </c>
    </row>
    <row r="21" spans="1:5" ht="15.75">
      <c r="A21" s="55">
        <v>15</v>
      </c>
      <c r="B21" s="70" t="s">
        <v>88</v>
      </c>
      <c r="C21" s="116">
        <v>25500000</v>
      </c>
      <c r="D21" s="80">
        <v>23552500</v>
      </c>
      <c r="E21" s="24">
        <f t="shared" si="0"/>
        <v>1947500</v>
      </c>
    </row>
    <row r="22" spans="1:5" ht="15.75">
      <c r="A22" s="55">
        <v>16</v>
      </c>
      <c r="B22" s="71" t="s">
        <v>86</v>
      </c>
      <c r="C22" s="117">
        <v>0</v>
      </c>
      <c r="D22" s="80">
        <v>0</v>
      </c>
      <c r="E22" s="24">
        <f t="shared" si="0"/>
        <v>0</v>
      </c>
    </row>
    <row r="23" spans="1:5" ht="15.75">
      <c r="A23" s="55">
        <v>17</v>
      </c>
      <c r="B23" s="71" t="s">
        <v>89</v>
      </c>
      <c r="C23" s="116">
        <v>12300000</v>
      </c>
      <c r="D23" s="80">
        <v>5446500</v>
      </c>
      <c r="E23" s="24">
        <f t="shared" si="0"/>
        <v>6853500</v>
      </c>
    </row>
    <row r="24" spans="1:5" ht="15.75">
      <c r="A24" s="55">
        <v>18</v>
      </c>
      <c r="B24" s="71" t="s">
        <v>90</v>
      </c>
      <c r="C24" s="117">
        <v>27000000</v>
      </c>
      <c r="D24" s="110">
        <v>19052400</v>
      </c>
      <c r="E24" s="24">
        <f t="shared" si="0"/>
        <v>7947600</v>
      </c>
    </row>
    <row r="25" spans="1:5" ht="15.75">
      <c r="A25" s="55">
        <v>19</v>
      </c>
      <c r="B25" s="71" t="s">
        <v>68</v>
      </c>
      <c r="C25" s="117">
        <v>10000000</v>
      </c>
      <c r="D25" s="110">
        <v>5600000</v>
      </c>
      <c r="E25" s="24">
        <f t="shared" si="0"/>
        <v>4400000</v>
      </c>
    </row>
    <row r="26" spans="1:5" ht="15.75">
      <c r="A26" s="55">
        <v>20</v>
      </c>
      <c r="B26" s="112" t="s">
        <v>76</v>
      </c>
      <c r="C26" s="117">
        <v>1000000</v>
      </c>
      <c r="D26" s="110">
        <v>0</v>
      </c>
      <c r="E26" s="24">
        <f t="shared" si="0"/>
        <v>1000000</v>
      </c>
    </row>
    <row r="27" spans="1:5" ht="15.75">
      <c r="A27" s="55">
        <v>21</v>
      </c>
      <c r="B27" s="113" t="s">
        <v>77</v>
      </c>
      <c r="C27" s="117">
        <v>1000000</v>
      </c>
      <c r="D27" s="110">
        <v>0</v>
      </c>
      <c r="E27" s="24">
        <f t="shared" si="0"/>
        <v>1000000</v>
      </c>
    </row>
    <row r="28" spans="1:5" ht="15.75">
      <c r="A28" s="55">
        <v>22</v>
      </c>
      <c r="B28" s="113" t="s">
        <v>78</v>
      </c>
      <c r="C28" s="117">
        <v>1000000</v>
      </c>
      <c r="D28" s="110">
        <v>0</v>
      </c>
      <c r="E28" s="24">
        <f t="shared" si="0"/>
        <v>1000000</v>
      </c>
    </row>
    <row r="29" spans="1:5" ht="15">
      <c r="A29" s="49"/>
      <c r="B29" s="50" t="s">
        <v>58</v>
      </c>
      <c r="C29" s="77">
        <f>SUM(C7:C28)</f>
        <v>1015687475.6700001</v>
      </c>
      <c r="D29" s="77">
        <f>SUM(D7:D28)</f>
        <v>850143240.22</v>
      </c>
      <c r="E29" s="77">
        <f>SUM(E7:E28)</f>
        <v>165544235.45</v>
      </c>
    </row>
    <row r="30" spans="1:5" ht="15">
      <c r="A30" s="55">
        <v>1</v>
      </c>
      <c r="B30" s="62" t="s">
        <v>86</v>
      </c>
      <c r="C30" s="73">
        <v>0</v>
      </c>
      <c r="D30" s="90">
        <v>0</v>
      </c>
      <c r="E30" s="24">
        <f>C30-D30</f>
        <v>0</v>
      </c>
    </row>
    <row r="31" spans="1:5" ht="15">
      <c r="A31" s="55">
        <v>2</v>
      </c>
      <c r="B31" s="62" t="s">
        <v>89</v>
      </c>
      <c r="C31" s="73">
        <v>0</v>
      </c>
      <c r="D31" s="90">
        <v>0</v>
      </c>
      <c r="E31" s="24">
        <f>C31-D31</f>
        <v>0</v>
      </c>
    </row>
    <row r="32" spans="1:5" ht="15">
      <c r="A32" s="55">
        <v>3</v>
      </c>
      <c r="B32" s="62" t="s">
        <v>90</v>
      </c>
      <c r="C32" s="73">
        <v>10200000</v>
      </c>
      <c r="D32" s="90">
        <v>7000000</v>
      </c>
      <c r="E32" s="24">
        <f>C32-D32</f>
        <v>3200000</v>
      </c>
    </row>
    <row r="33" spans="1:5" ht="15">
      <c r="A33" s="55">
        <v>4</v>
      </c>
      <c r="B33" s="43" t="s">
        <v>67</v>
      </c>
      <c r="C33" s="73">
        <v>2500000</v>
      </c>
      <c r="D33" s="90">
        <v>0</v>
      </c>
      <c r="E33" s="24">
        <f aca="true" t="shared" si="1" ref="E33:E41">C33-D33</f>
        <v>2500000</v>
      </c>
    </row>
    <row r="34" spans="1:5" ht="15">
      <c r="A34" s="55">
        <v>5</v>
      </c>
      <c r="B34" s="62" t="s">
        <v>31</v>
      </c>
      <c r="C34" s="73">
        <v>0</v>
      </c>
      <c r="D34" s="90">
        <v>0</v>
      </c>
      <c r="E34" s="24">
        <f t="shared" si="1"/>
        <v>0</v>
      </c>
    </row>
    <row r="35" spans="1:5" ht="15">
      <c r="A35" s="55">
        <v>6</v>
      </c>
      <c r="B35" s="62" t="s">
        <v>85</v>
      </c>
      <c r="C35" s="73">
        <v>0</v>
      </c>
      <c r="D35" s="90">
        <v>0</v>
      </c>
      <c r="E35" s="24">
        <f t="shared" si="1"/>
        <v>0</v>
      </c>
    </row>
    <row r="36" spans="1:5" ht="15">
      <c r="A36" s="55">
        <v>7</v>
      </c>
      <c r="B36" s="62" t="s">
        <v>84</v>
      </c>
      <c r="C36" s="73">
        <v>1000000</v>
      </c>
      <c r="D36" s="90">
        <v>0</v>
      </c>
      <c r="E36" s="24">
        <f t="shared" si="1"/>
        <v>1000000</v>
      </c>
    </row>
    <row r="37" spans="1:5" ht="15">
      <c r="A37" s="55">
        <v>8</v>
      </c>
      <c r="B37" s="62" t="s">
        <v>69</v>
      </c>
      <c r="C37" s="73">
        <v>1000000</v>
      </c>
      <c r="D37" s="90">
        <v>0</v>
      </c>
      <c r="E37" s="24">
        <f t="shared" si="1"/>
        <v>1000000</v>
      </c>
    </row>
    <row r="38" spans="1:5" ht="15">
      <c r="A38" s="55">
        <v>9</v>
      </c>
      <c r="B38" s="37" t="s">
        <v>91</v>
      </c>
      <c r="C38" s="73">
        <v>0</v>
      </c>
      <c r="D38" s="90">
        <v>0</v>
      </c>
      <c r="E38" s="24">
        <f t="shared" si="1"/>
        <v>0</v>
      </c>
    </row>
    <row r="39" spans="1:5" ht="15.75">
      <c r="A39" s="55">
        <v>10</v>
      </c>
      <c r="B39" s="84" t="s">
        <v>76</v>
      </c>
      <c r="C39" s="73">
        <v>1000000</v>
      </c>
      <c r="D39" s="90">
        <v>0</v>
      </c>
      <c r="E39" s="24">
        <f t="shared" si="1"/>
        <v>1000000</v>
      </c>
    </row>
    <row r="40" spans="1:5" ht="15.75">
      <c r="A40" s="55">
        <v>11</v>
      </c>
      <c r="B40" s="85" t="s">
        <v>77</v>
      </c>
      <c r="C40" s="73">
        <v>1000000</v>
      </c>
      <c r="D40" s="90">
        <v>0</v>
      </c>
      <c r="E40" s="24">
        <f t="shared" si="1"/>
        <v>1000000</v>
      </c>
    </row>
    <row r="41" spans="1:5" ht="15.75">
      <c r="A41" s="55">
        <v>12</v>
      </c>
      <c r="B41" s="85" t="s">
        <v>78</v>
      </c>
      <c r="C41" s="73">
        <v>1000000</v>
      </c>
      <c r="D41" s="90">
        <v>0</v>
      </c>
      <c r="E41" s="24">
        <f t="shared" si="1"/>
        <v>1000000</v>
      </c>
    </row>
    <row r="42" spans="1:5" ht="15">
      <c r="A42" s="52"/>
      <c r="B42" s="50" t="s">
        <v>59</v>
      </c>
      <c r="C42" s="77">
        <f>SUM(C30:C41)</f>
        <v>17700000</v>
      </c>
      <c r="D42" s="77">
        <f>SUM(D30:D41)</f>
        <v>7000000</v>
      </c>
      <c r="E42" s="77">
        <f>SUM(E30:E41)</f>
        <v>10700000</v>
      </c>
    </row>
    <row r="43" spans="2:5" ht="15.75">
      <c r="B43" s="107" t="s">
        <v>60</v>
      </c>
      <c r="C43" s="77">
        <f>C29+C42</f>
        <v>1033387475.6700001</v>
      </c>
      <c r="D43" s="77">
        <f>D29+D42</f>
        <v>857143240.22</v>
      </c>
      <c r="E43" s="77">
        <f>E29+E42</f>
        <v>176244235.45</v>
      </c>
    </row>
    <row r="44" spans="1:5" ht="15">
      <c r="A44" s="83"/>
      <c r="B44" s="86" t="s">
        <v>79</v>
      </c>
      <c r="C44" s="73">
        <v>1065000000</v>
      </c>
      <c r="D44" s="87"/>
      <c r="E44" s="87"/>
    </row>
    <row r="45" spans="1:5" ht="21" customHeight="1">
      <c r="A45" s="105"/>
      <c r="B45" s="5" t="s">
        <v>82</v>
      </c>
      <c r="C45" s="88">
        <f>C44-C43</f>
        <v>31612524.329999924</v>
      </c>
      <c r="D45" s="91"/>
      <c r="E45" s="12"/>
    </row>
    <row r="48" spans="1:5" ht="15.75">
      <c r="A48" s="258" t="s">
        <v>73</v>
      </c>
      <c r="B48" s="258"/>
      <c r="C48" s="258"/>
      <c r="D48" s="258"/>
      <c r="E48" s="258"/>
    </row>
  </sheetData>
  <sheetProtection/>
  <mergeCells count="7">
    <mergeCell ref="A48:E48"/>
    <mergeCell ref="A1:E1"/>
    <mergeCell ref="A5:A6"/>
    <mergeCell ref="B5:B6"/>
    <mergeCell ref="C5:C6"/>
    <mergeCell ref="D5:D6"/>
    <mergeCell ref="E5:E6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8"/>
  <sheetViews>
    <sheetView zoomScalePageLayoutView="0" workbookViewId="0" topLeftCell="A28">
      <selection activeCell="H50" sqref="H50"/>
    </sheetView>
  </sheetViews>
  <sheetFormatPr defaultColWidth="9.140625" defaultRowHeight="15"/>
  <cols>
    <col min="1" max="1" width="6.8515625" style="0" customWidth="1"/>
    <col min="2" max="2" width="38.57421875" style="0" customWidth="1"/>
    <col min="3" max="3" width="20.8515625" style="0" customWidth="1"/>
    <col min="4" max="4" width="18.8515625" style="0" customWidth="1"/>
    <col min="5" max="5" width="18.140625" style="0" customWidth="1"/>
  </cols>
  <sheetData>
    <row r="1" spans="1:5" ht="47.25" customHeight="1">
      <c r="A1" s="263" t="s">
        <v>22</v>
      </c>
      <c r="B1" s="264"/>
      <c r="C1" s="264"/>
      <c r="D1" s="264"/>
      <c r="E1" s="270"/>
    </row>
    <row r="2" spans="1:5" ht="15.75">
      <c r="A2" s="2"/>
      <c r="B2" s="2"/>
      <c r="C2" s="2"/>
      <c r="D2" s="2"/>
      <c r="E2" s="2"/>
    </row>
    <row r="3" spans="1:5" ht="15.75">
      <c r="A3" s="2"/>
      <c r="C3" s="127" t="s">
        <v>93</v>
      </c>
      <c r="D3" s="2"/>
      <c r="E3" s="2"/>
    </row>
    <row r="4" spans="1:5" ht="15.75">
      <c r="A4" s="2"/>
      <c r="B4" s="2"/>
      <c r="C4" s="2"/>
      <c r="D4" s="2"/>
      <c r="E4" s="2"/>
    </row>
    <row r="5" spans="1:5" ht="15" customHeight="1">
      <c r="A5" s="267" t="s">
        <v>2</v>
      </c>
      <c r="B5" s="267" t="s">
        <v>3</v>
      </c>
      <c r="C5" s="267" t="s">
        <v>4</v>
      </c>
      <c r="D5" s="268" t="s">
        <v>27</v>
      </c>
      <c r="E5" s="268" t="s">
        <v>15</v>
      </c>
    </row>
    <row r="6" spans="1:5" ht="56.25" customHeight="1">
      <c r="A6" s="267"/>
      <c r="B6" s="267"/>
      <c r="C6" s="267"/>
      <c r="D6" s="269"/>
      <c r="E6" s="278"/>
    </row>
    <row r="7" spans="1:5" ht="15.75">
      <c r="A7" s="55">
        <v>1</v>
      </c>
      <c r="B7" s="36" t="s">
        <v>66</v>
      </c>
      <c r="C7" s="118">
        <v>57000000</v>
      </c>
      <c r="D7" s="119">
        <v>33559447.18</v>
      </c>
      <c r="E7" s="126">
        <f>C7-D7</f>
        <v>23440552.82</v>
      </c>
    </row>
    <row r="8" spans="1:5" ht="15.75">
      <c r="A8" s="55">
        <v>2</v>
      </c>
      <c r="B8" s="43" t="s">
        <v>67</v>
      </c>
      <c r="C8" s="120">
        <v>18210000</v>
      </c>
      <c r="D8" s="119">
        <v>18210000</v>
      </c>
      <c r="E8" s="126">
        <f aca="true" t="shared" si="0" ref="E8:E28">C8-D8</f>
        <v>0</v>
      </c>
    </row>
    <row r="9" spans="1:5" ht="15.75">
      <c r="A9" s="55">
        <v>3</v>
      </c>
      <c r="B9" s="37" t="s">
        <v>8</v>
      </c>
      <c r="C9" s="120">
        <v>5177476</v>
      </c>
      <c r="D9" s="119">
        <v>5177475.67</v>
      </c>
      <c r="E9" s="126">
        <f t="shared" si="0"/>
        <v>0.3300000000745058</v>
      </c>
    </row>
    <row r="10" spans="1:5" ht="15.75">
      <c r="A10" s="55">
        <v>4</v>
      </c>
      <c r="B10" s="37" t="s">
        <v>9</v>
      </c>
      <c r="C10" s="121">
        <v>0</v>
      </c>
      <c r="D10" s="115">
        <v>0</v>
      </c>
      <c r="E10" s="126">
        <f t="shared" si="0"/>
        <v>0</v>
      </c>
    </row>
    <row r="11" spans="1:5" ht="15.75">
      <c r="A11" s="55">
        <v>5</v>
      </c>
      <c r="B11" s="37" t="s">
        <v>69</v>
      </c>
      <c r="C11" s="121">
        <v>0</v>
      </c>
      <c r="D11" s="125">
        <v>0</v>
      </c>
      <c r="E11" s="126">
        <f t="shared" si="0"/>
        <v>0</v>
      </c>
    </row>
    <row r="12" spans="1:5" ht="15.75">
      <c r="A12" s="55">
        <v>6</v>
      </c>
      <c r="B12" s="37" t="s">
        <v>91</v>
      </c>
      <c r="C12" s="122">
        <v>14692166</v>
      </c>
      <c r="D12" s="119">
        <v>14692166</v>
      </c>
      <c r="E12" s="126">
        <f t="shared" si="0"/>
        <v>0</v>
      </c>
    </row>
    <row r="13" spans="1:5" ht="15.75">
      <c r="A13" s="55">
        <v>7</v>
      </c>
      <c r="B13" s="37" t="s">
        <v>70</v>
      </c>
      <c r="C13" s="120">
        <v>65000000</v>
      </c>
      <c r="D13" s="119">
        <v>59169700</v>
      </c>
      <c r="E13" s="126">
        <f t="shared" si="0"/>
        <v>5830300</v>
      </c>
    </row>
    <row r="14" spans="1:5" ht="15.75">
      <c r="A14" s="55">
        <v>8</v>
      </c>
      <c r="B14" s="37" t="s">
        <v>83</v>
      </c>
      <c r="C14" s="120">
        <v>4911000</v>
      </c>
      <c r="D14" s="124">
        <v>4911000</v>
      </c>
      <c r="E14" s="126">
        <f t="shared" si="0"/>
        <v>0</v>
      </c>
    </row>
    <row r="15" spans="1:5" ht="15.75">
      <c r="A15" s="55">
        <v>9</v>
      </c>
      <c r="B15" s="37" t="s">
        <v>84</v>
      </c>
      <c r="C15" s="120">
        <v>181500000</v>
      </c>
      <c r="D15" s="119">
        <v>138747986.82</v>
      </c>
      <c r="E15" s="126">
        <f t="shared" si="0"/>
        <v>42752013.18000001</v>
      </c>
    </row>
    <row r="16" spans="1:5" ht="15.75">
      <c r="A16" s="108">
        <v>10</v>
      </c>
      <c r="B16" s="123" t="s">
        <v>65</v>
      </c>
      <c r="C16" s="120">
        <v>310000000</v>
      </c>
      <c r="D16" s="119">
        <v>250029100</v>
      </c>
      <c r="E16" s="126">
        <f t="shared" si="0"/>
        <v>59970900</v>
      </c>
    </row>
    <row r="17" spans="1:5" ht="15.75" customHeight="1">
      <c r="A17" s="55">
        <v>11</v>
      </c>
      <c r="B17" s="63" t="s">
        <v>30</v>
      </c>
      <c r="C17" s="120">
        <v>11900000</v>
      </c>
      <c r="D17" s="115">
        <v>9275871.73</v>
      </c>
      <c r="E17" s="126">
        <f t="shared" si="0"/>
        <v>2624128.2699999996</v>
      </c>
    </row>
    <row r="18" spans="1:5" ht="15.75">
      <c r="A18" s="55">
        <v>12</v>
      </c>
      <c r="B18" s="63" t="s">
        <v>31</v>
      </c>
      <c r="C18" s="122">
        <v>101000000</v>
      </c>
      <c r="D18" s="119">
        <v>92686000</v>
      </c>
      <c r="E18" s="126">
        <f t="shared" si="0"/>
        <v>8314000</v>
      </c>
    </row>
    <row r="19" spans="1:5" ht="15.75">
      <c r="A19" s="55">
        <v>13</v>
      </c>
      <c r="B19" s="63" t="s">
        <v>85</v>
      </c>
      <c r="C19" s="120">
        <v>135500000</v>
      </c>
      <c r="D19" s="119">
        <v>107698399</v>
      </c>
      <c r="E19" s="126">
        <f t="shared" si="0"/>
        <v>27801601</v>
      </c>
    </row>
    <row r="20" spans="1:5" ht="15.75">
      <c r="A20" s="55">
        <v>14</v>
      </c>
      <c r="B20" s="63" t="s">
        <v>87</v>
      </c>
      <c r="C20" s="122">
        <v>18300000</v>
      </c>
      <c r="D20" s="119">
        <v>18262500</v>
      </c>
      <c r="E20" s="126">
        <f t="shared" si="0"/>
        <v>37500</v>
      </c>
    </row>
    <row r="21" spans="1:5" ht="15.75">
      <c r="A21" s="55">
        <v>15</v>
      </c>
      <c r="B21" s="63" t="s">
        <v>88</v>
      </c>
      <c r="C21" s="122">
        <v>44000000</v>
      </c>
      <c r="D21" s="119">
        <v>42652500</v>
      </c>
      <c r="E21" s="126">
        <f t="shared" si="0"/>
        <v>1347500</v>
      </c>
    </row>
    <row r="22" spans="1:5" ht="15.75">
      <c r="A22" s="55">
        <v>16</v>
      </c>
      <c r="B22" s="62" t="s">
        <v>86</v>
      </c>
      <c r="C22" s="121">
        <v>0</v>
      </c>
      <c r="D22" s="128">
        <v>0</v>
      </c>
      <c r="E22" s="126">
        <f t="shared" si="0"/>
        <v>0</v>
      </c>
    </row>
    <row r="23" spans="1:5" ht="15.75">
      <c r="A23" s="55">
        <v>17</v>
      </c>
      <c r="B23" s="62" t="s">
        <v>89</v>
      </c>
      <c r="C23" s="122">
        <v>13600000</v>
      </c>
      <c r="D23" s="119">
        <v>13578040</v>
      </c>
      <c r="E23" s="126">
        <f t="shared" si="0"/>
        <v>21960</v>
      </c>
    </row>
    <row r="24" spans="1:5" ht="15.75">
      <c r="A24" s="55">
        <v>18</v>
      </c>
      <c r="B24" s="62" t="s">
        <v>90</v>
      </c>
      <c r="C24" s="120">
        <v>37000000</v>
      </c>
      <c r="D24" s="119">
        <v>34774400</v>
      </c>
      <c r="E24" s="126">
        <f t="shared" si="0"/>
        <v>2225600</v>
      </c>
    </row>
    <row r="25" spans="1:5" ht="15.75">
      <c r="A25" s="55">
        <v>19</v>
      </c>
      <c r="B25" s="62" t="s">
        <v>68</v>
      </c>
      <c r="C25" s="120">
        <v>5600000</v>
      </c>
      <c r="D25" s="124">
        <v>5600000</v>
      </c>
      <c r="E25" s="126">
        <f t="shared" si="0"/>
        <v>0</v>
      </c>
    </row>
    <row r="26" spans="1:5" ht="15.75">
      <c r="A26" s="55">
        <v>20</v>
      </c>
      <c r="B26" s="84" t="s">
        <v>76</v>
      </c>
      <c r="C26" s="120">
        <v>1000000</v>
      </c>
      <c r="D26" s="126">
        <v>0</v>
      </c>
      <c r="E26" s="126">
        <f t="shared" si="0"/>
        <v>1000000</v>
      </c>
    </row>
    <row r="27" spans="1:5" ht="15.75">
      <c r="A27" s="55">
        <v>21</v>
      </c>
      <c r="B27" s="85" t="s">
        <v>77</v>
      </c>
      <c r="C27" s="120">
        <v>1000000</v>
      </c>
      <c r="D27" s="126">
        <v>0</v>
      </c>
      <c r="E27" s="126">
        <f t="shared" si="0"/>
        <v>1000000</v>
      </c>
    </row>
    <row r="28" spans="1:5" ht="15.75">
      <c r="A28" s="55">
        <v>22</v>
      </c>
      <c r="B28" s="85" t="s">
        <v>78</v>
      </c>
      <c r="C28" s="120">
        <v>1000000</v>
      </c>
      <c r="D28" s="126">
        <v>0</v>
      </c>
      <c r="E28" s="126">
        <f t="shared" si="0"/>
        <v>1000000</v>
      </c>
    </row>
    <row r="29" spans="1:8" ht="15">
      <c r="A29" s="49"/>
      <c r="B29" s="50" t="s">
        <v>58</v>
      </c>
      <c r="C29" s="77">
        <f>SUM(C7:C28)</f>
        <v>1026390642</v>
      </c>
      <c r="D29" s="77">
        <f>SUM(D7:D28)</f>
        <v>849024586.4</v>
      </c>
      <c r="E29" s="77">
        <f>SUM(E7:E28)</f>
        <v>177366055.60000002</v>
      </c>
      <c r="H29" s="19"/>
    </row>
    <row r="30" spans="1:5" ht="15.75">
      <c r="A30" s="55">
        <v>1</v>
      </c>
      <c r="B30" s="62" t="s">
        <v>86</v>
      </c>
      <c r="C30" s="117">
        <v>0</v>
      </c>
      <c r="D30" s="90">
        <v>0</v>
      </c>
      <c r="E30" s="24">
        <f>C30-D30</f>
        <v>0</v>
      </c>
    </row>
    <row r="31" spans="1:5" ht="15.75">
      <c r="A31" s="55">
        <v>2</v>
      </c>
      <c r="B31" s="62" t="s">
        <v>89</v>
      </c>
      <c r="C31" s="117">
        <v>0</v>
      </c>
      <c r="D31" s="90">
        <v>0</v>
      </c>
      <c r="E31" s="24">
        <f>C31-D31</f>
        <v>0</v>
      </c>
    </row>
    <row r="32" spans="1:5" ht="15.75">
      <c r="A32" s="55">
        <v>3</v>
      </c>
      <c r="B32" s="62" t="s">
        <v>90</v>
      </c>
      <c r="C32" s="117">
        <v>7000000</v>
      </c>
      <c r="D32" s="90">
        <v>0</v>
      </c>
      <c r="E32" s="24">
        <f>C32-D32</f>
        <v>7000000</v>
      </c>
    </row>
    <row r="33" spans="1:5" ht="15.75">
      <c r="A33" s="55">
        <v>4</v>
      </c>
      <c r="B33" s="43" t="s">
        <v>67</v>
      </c>
      <c r="C33" s="117">
        <v>0</v>
      </c>
      <c r="D33" s="90">
        <v>0</v>
      </c>
      <c r="E33" s="24">
        <f aca="true" t="shared" si="1" ref="E33:E41">C33-D33</f>
        <v>0</v>
      </c>
    </row>
    <row r="34" spans="1:5" ht="15.75">
      <c r="A34" s="55">
        <v>5</v>
      </c>
      <c r="B34" s="62" t="s">
        <v>31</v>
      </c>
      <c r="C34" s="116">
        <v>0</v>
      </c>
      <c r="D34" s="90">
        <v>0</v>
      </c>
      <c r="E34" s="24">
        <f t="shared" si="1"/>
        <v>0</v>
      </c>
    </row>
    <row r="35" spans="1:5" ht="15.75">
      <c r="A35" s="55">
        <v>6</v>
      </c>
      <c r="B35" s="62" t="s">
        <v>85</v>
      </c>
      <c r="C35" s="117">
        <v>0</v>
      </c>
      <c r="D35" s="90">
        <v>0</v>
      </c>
      <c r="E35" s="24">
        <f t="shared" si="1"/>
        <v>0</v>
      </c>
    </row>
    <row r="36" spans="1:5" ht="15.75">
      <c r="A36" s="55">
        <v>7</v>
      </c>
      <c r="B36" s="62" t="s">
        <v>84</v>
      </c>
      <c r="C36" s="117">
        <v>1000000</v>
      </c>
      <c r="D36" s="90">
        <v>0</v>
      </c>
      <c r="E36" s="24">
        <f t="shared" si="1"/>
        <v>1000000</v>
      </c>
    </row>
    <row r="37" spans="1:5" ht="15.75">
      <c r="A37" s="55">
        <v>8</v>
      </c>
      <c r="B37" s="62" t="s">
        <v>69</v>
      </c>
      <c r="C37" s="117">
        <v>0</v>
      </c>
      <c r="D37" s="90">
        <v>0</v>
      </c>
      <c r="E37" s="24">
        <f t="shared" si="1"/>
        <v>0</v>
      </c>
    </row>
    <row r="38" spans="1:5" ht="15.75">
      <c r="A38" s="55">
        <v>9</v>
      </c>
      <c r="B38" s="37" t="s">
        <v>91</v>
      </c>
      <c r="C38" s="117">
        <v>0</v>
      </c>
      <c r="D38" s="90">
        <v>0</v>
      </c>
      <c r="E38" s="24">
        <f t="shared" si="1"/>
        <v>0</v>
      </c>
    </row>
    <row r="39" spans="1:5" ht="15.75">
      <c r="A39" s="55">
        <v>10</v>
      </c>
      <c r="B39" s="84" t="s">
        <v>76</v>
      </c>
      <c r="C39" s="117">
        <v>1000000</v>
      </c>
      <c r="D39" s="90">
        <v>0</v>
      </c>
      <c r="E39" s="24">
        <f t="shared" si="1"/>
        <v>1000000</v>
      </c>
    </row>
    <row r="40" spans="1:5" ht="15.75">
      <c r="A40" s="55">
        <v>11</v>
      </c>
      <c r="B40" s="85" t="s">
        <v>77</v>
      </c>
      <c r="C40" s="117">
        <v>1000000</v>
      </c>
      <c r="D40" s="90">
        <v>0</v>
      </c>
      <c r="E40" s="24">
        <f t="shared" si="1"/>
        <v>1000000</v>
      </c>
    </row>
    <row r="41" spans="1:5" ht="15.75">
      <c r="A41" s="55">
        <v>12</v>
      </c>
      <c r="B41" s="85" t="s">
        <v>78</v>
      </c>
      <c r="C41" s="117">
        <v>1000000</v>
      </c>
      <c r="D41" s="90">
        <v>0</v>
      </c>
      <c r="E41" s="24">
        <f t="shared" si="1"/>
        <v>1000000</v>
      </c>
    </row>
    <row r="42" spans="1:5" ht="15">
      <c r="A42" s="52"/>
      <c r="B42" s="50" t="s">
        <v>59</v>
      </c>
      <c r="C42" s="77">
        <f>SUM(C30:C41)</f>
        <v>11000000</v>
      </c>
      <c r="D42" s="77">
        <f>SUM(D30:D41)</f>
        <v>0</v>
      </c>
      <c r="E42" s="77">
        <f>SUM(E30:E41)</f>
        <v>11000000</v>
      </c>
    </row>
    <row r="43" spans="1:5" ht="15.75">
      <c r="A43" s="83"/>
      <c r="B43" s="106" t="s">
        <v>60</v>
      </c>
      <c r="C43" s="77">
        <f>C29+C42</f>
        <v>1037390642</v>
      </c>
      <c r="D43" s="77">
        <f>D29+D42</f>
        <v>849024586.4</v>
      </c>
      <c r="E43" s="77">
        <f>E29+E42</f>
        <v>188366055.60000002</v>
      </c>
    </row>
    <row r="44" spans="1:5" ht="15.75" customHeight="1">
      <c r="A44" s="83"/>
      <c r="B44" s="86" t="s">
        <v>79</v>
      </c>
      <c r="C44" s="73">
        <v>1065000000</v>
      </c>
      <c r="D44" s="87"/>
      <c r="E44" s="87"/>
    </row>
    <row r="45" spans="1:5" ht="15.75" customHeight="1">
      <c r="A45" s="105"/>
      <c r="B45" s="5" t="s">
        <v>82</v>
      </c>
      <c r="C45" s="88">
        <f>C44-C43</f>
        <v>27609358</v>
      </c>
      <c r="D45" s="91"/>
      <c r="E45" s="12"/>
    </row>
    <row r="46" spans="3:5" ht="15">
      <c r="C46" s="19"/>
      <c r="D46" s="19"/>
      <c r="E46" s="19"/>
    </row>
    <row r="48" spans="1:5" ht="15.75">
      <c r="A48" s="258" t="s">
        <v>94</v>
      </c>
      <c r="B48" s="258"/>
      <c r="C48" s="258"/>
      <c r="D48" s="258"/>
      <c r="E48" s="258"/>
    </row>
  </sheetData>
  <sheetProtection/>
  <mergeCells count="7">
    <mergeCell ref="A48:E48"/>
    <mergeCell ref="A1:E1"/>
    <mergeCell ref="A5:A6"/>
    <mergeCell ref="B5:B6"/>
    <mergeCell ref="C5:C6"/>
    <mergeCell ref="D5:D6"/>
    <mergeCell ref="E5:E6"/>
  </mergeCells>
  <printOptions/>
  <pageMargins left="0.7" right="0.7" top="0.75" bottom="0.75" header="0.3" footer="0.3"/>
  <pageSetup fitToHeight="1" fitToWidth="1" horizontalDpi="600" verticalDpi="600" orientation="portrait" paperSize="9" scale="81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9"/>
  <sheetViews>
    <sheetView zoomScalePageLayoutView="0" workbookViewId="0" topLeftCell="A22">
      <selection activeCell="I13" sqref="I13"/>
    </sheetView>
  </sheetViews>
  <sheetFormatPr defaultColWidth="9.140625" defaultRowHeight="15"/>
  <cols>
    <col min="1" max="1" width="6.8515625" style="0" customWidth="1"/>
    <col min="2" max="2" width="38.57421875" style="0" customWidth="1"/>
    <col min="3" max="3" width="20.8515625" style="0" customWidth="1"/>
    <col min="4" max="4" width="18.8515625" style="0" customWidth="1"/>
    <col min="5" max="5" width="18.140625" style="0" customWidth="1"/>
  </cols>
  <sheetData>
    <row r="1" ht="21.75" customHeight="1">
      <c r="E1" s="176" t="s">
        <v>112</v>
      </c>
    </row>
    <row r="2" spans="1:5" ht="58.5" customHeight="1">
      <c r="A2" s="263" t="s">
        <v>111</v>
      </c>
      <c r="B2" s="264"/>
      <c r="C2" s="264"/>
      <c r="D2" s="264"/>
      <c r="E2" s="270"/>
    </row>
    <row r="3" spans="1:5" ht="15.75">
      <c r="A3" s="2"/>
      <c r="B3" s="2"/>
      <c r="C3" s="127" t="s">
        <v>101</v>
      </c>
      <c r="D3" s="2"/>
      <c r="E3" s="2"/>
    </row>
    <row r="4" spans="1:5" ht="15.75">
      <c r="A4" s="2"/>
      <c r="D4" s="2"/>
      <c r="E4" s="2"/>
    </row>
    <row r="5" spans="1:5" ht="15" customHeight="1">
      <c r="A5" s="267" t="s">
        <v>2</v>
      </c>
      <c r="B5" s="267" t="s">
        <v>102</v>
      </c>
      <c r="C5" s="267" t="s">
        <v>4</v>
      </c>
      <c r="D5" s="268" t="s">
        <v>27</v>
      </c>
      <c r="E5" s="268" t="s">
        <v>15</v>
      </c>
    </row>
    <row r="6" spans="1:5" ht="56.25" customHeight="1">
      <c r="A6" s="267"/>
      <c r="B6" s="267"/>
      <c r="C6" s="279"/>
      <c r="D6" s="280"/>
      <c r="E6" s="281"/>
    </row>
    <row r="7" spans="1:5" ht="15.75">
      <c r="A7" s="55">
        <v>1</v>
      </c>
      <c r="B7" s="36" t="s">
        <v>66</v>
      </c>
      <c r="C7" s="116">
        <v>25000000</v>
      </c>
      <c r="D7" s="132">
        <v>14124322.18</v>
      </c>
      <c r="E7" s="126">
        <f>C7-D7</f>
        <v>10875677.82</v>
      </c>
    </row>
    <row r="8" spans="1:5" ht="15.75">
      <c r="A8" s="55">
        <v>2</v>
      </c>
      <c r="B8" s="43" t="s">
        <v>67</v>
      </c>
      <c r="C8" s="120">
        <v>18210000</v>
      </c>
      <c r="D8" s="132">
        <v>7800000</v>
      </c>
      <c r="E8" s="126">
        <f aca="true" t="shared" si="0" ref="E8:E29">C8-D8</f>
        <v>10410000</v>
      </c>
    </row>
    <row r="9" spans="1:5" ht="15.75">
      <c r="A9" s="55">
        <v>3</v>
      </c>
      <c r="B9" s="37" t="s">
        <v>95</v>
      </c>
      <c r="C9" s="121">
        <v>0</v>
      </c>
      <c r="D9" s="133">
        <v>0</v>
      </c>
      <c r="E9" s="126">
        <f t="shared" si="0"/>
        <v>0</v>
      </c>
    </row>
    <row r="10" spans="1:5" ht="15.75">
      <c r="A10" s="55">
        <v>4</v>
      </c>
      <c r="B10" s="37" t="s">
        <v>69</v>
      </c>
      <c r="C10" s="121">
        <v>0</v>
      </c>
      <c r="D10" s="134">
        <v>0</v>
      </c>
      <c r="E10" s="126">
        <f t="shared" si="0"/>
        <v>0</v>
      </c>
    </row>
    <row r="11" spans="1:5" ht="15.75">
      <c r="A11" s="55">
        <v>5</v>
      </c>
      <c r="B11" s="37" t="s">
        <v>91</v>
      </c>
      <c r="C11" s="116">
        <v>7000000</v>
      </c>
      <c r="D11" s="132">
        <v>7000000</v>
      </c>
      <c r="E11" s="126">
        <f t="shared" si="0"/>
        <v>0</v>
      </c>
    </row>
    <row r="12" spans="1:5" ht="15.75">
      <c r="A12" s="55">
        <v>6</v>
      </c>
      <c r="B12" s="37" t="s">
        <v>70</v>
      </c>
      <c r="C12" s="117">
        <v>71000000</v>
      </c>
      <c r="D12" s="132">
        <v>60639700</v>
      </c>
      <c r="E12" s="126">
        <f t="shared" si="0"/>
        <v>10360300</v>
      </c>
    </row>
    <row r="13" spans="1:5" ht="15.75">
      <c r="A13" s="55">
        <v>7</v>
      </c>
      <c r="B13" s="131" t="s">
        <v>99</v>
      </c>
      <c r="C13" s="120">
        <v>5911000</v>
      </c>
      <c r="D13" s="132">
        <v>4911000</v>
      </c>
      <c r="E13" s="126">
        <f t="shared" si="0"/>
        <v>1000000</v>
      </c>
    </row>
    <row r="14" spans="1:5" ht="15.75">
      <c r="A14" s="55">
        <v>8</v>
      </c>
      <c r="B14" s="37" t="s">
        <v>84</v>
      </c>
      <c r="C14" s="120">
        <v>181500000</v>
      </c>
      <c r="D14" s="132">
        <v>116575236.82</v>
      </c>
      <c r="E14" s="126">
        <f t="shared" si="0"/>
        <v>64924763.18000001</v>
      </c>
    </row>
    <row r="15" spans="1:5" ht="15.75">
      <c r="A15" s="55">
        <v>9</v>
      </c>
      <c r="B15" s="123" t="s">
        <v>65</v>
      </c>
      <c r="C15" s="120">
        <v>310000000</v>
      </c>
      <c r="D15" s="132">
        <v>192268600</v>
      </c>
      <c r="E15" s="126">
        <f t="shared" si="0"/>
        <v>117731400</v>
      </c>
    </row>
    <row r="16" spans="1:5" ht="15.75" customHeight="1">
      <c r="A16" s="55">
        <v>10</v>
      </c>
      <c r="B16" s="63" t="s">
        <v>96</v>
      </c>
      <c r="C16" s="117">
        <v>16900000</v>
      </c>
      <c r="D16" s="132">
        <v>7222133.38</v>
      </c>
      <c r="E16" s="126">
        <f t="shared" si="0"/>
        <v>9677866.620000001</v>
      </c>
    </row>
    <row r="17" spans="1:5" ht="15.75">
      <c r="A17" s="55">
        <v>11</v>
      </c>
      <c r="B17" s="63" t="s">
        <v>31</v>
      </c>
      <c r="C17" s="116">
        <v>84286000</v>
      </c>
      <c r="D17" s="132">
        <v>70286000</v>
      </c>
      <c r="E17" s="126">
        <f t="shared" si="0"/>
        <v>14000000</v>
      </c>
    </row>
    <row r="18" spans="1:5" ht="15.75">
      <c r="A18" s="55">
        <v>12</v>
      </c>
      <c r="B18" s="63" t="s">
        <v>85</v>
      </c>
      <c r="C18" s="120">
        <v>135500000</v>
      </c>
      <c r="D18" s="132">
        <v>86708299</v>
      </c>
      <c r="E18" s="126">
        <f t="shared" si="0"/>
        <v>48791701</v>
      </c>
    </row>
    <row r="19" spans="1:5" ht="15.75">
      <c r="A19" s="55">
        <v>13</v>
      </c>
      <c r="B19" s="63" t="s">
        <v>87</v>
      </c>
      <c r="C19" s="122">
        <v>18300000</v>
      </c>
      <c r="D19" s="132">
        <v>7512500</v>
      </c>
      <c r="E19" s="126">
        <f t="shared" si="0"/>
        <v>10787500</v>
      </c>
    </row>
    <row r="20" spans="1:5" ht="15.75">
      <c r="A20" s="55">
        <v>14</v>
      </c>
      <c r="B20" s="63" t="s">
        <v>88</v>
      </c>
      <c r="C20" s="122">
        <v>44000000</v>
      </c>
      <c r="D20" s="132">
        <v>42652500</v>
      </c>
      <c r="E20" s="126">
        <f t="shared" si="0"/>
        <v>1347500</v>
      </c>
    </row>
    <row r="21" spans="1:5" ht="15.75">
      <c r="A21" s="55">
        <v>15</v>
      </c>
      <c r="B21" s="62" t="s">
        <v>86</v>
      </c>
      <c r="C21" s="121">
        <v>0</v>
      </c>
      <c r="D21" s="128">
        <v>0</v>
      </c>
      <c r="E21" s="126">
        <f t="shared" si="0"/>
        <v>0</v>
      </c>
    </row>
    <row r="22" spans="1:5" ht="15.75">
      <c r="A22" s="55">
        <v>16</v>
      </c>
      <c r="B22" s="62" t="s">
        <v>89</v>
      </c>
      <c r="C22" s="116">
        <v>30000000</v>
      </c>
      <c r="D22" s="132">
        <v>23578040</v>
      </c>
      <c r="E22" s="126">
        <f t="shared" si="0"/>
        <v>6421960</v>
      </c>
    </row>
    <row r="23" spans="1:5" ht="15.75">
      <c r="A23" s="55">
        <v>17</v>
      </c>
      <c r="B23" s="62" t="s">
        <v>90</v>
      </c>
      <c r="C23" s="120">
        <v>37000000</v>
      </c>
      <c r="D23" s="132">
        <v>34774400</v>
      </c>
      <c r="E23" s="126">
        <f t="shared" si="0"/>
        <v>2225600</v>
      </c>
    </row>
    <row r="24" spans="1:5" ht="15.75">
      <c r="A24" s="55">
        <v>18</v>
      </c>
      <c r="B24" s="62" t="s">
        <v>68</v>
      </c>
      <c r="C24" s="117">
        <v>13000000</v>
      </c>
      <c r="D24" s="132">
        <v>12200000</v>
      </c>
      <c r="E24" s="126">
        <f t="shared" si="0"/>
        <v>800000</v>
      </c>
    </row>
    <row r="25" spans="1:5" ht="15.75">
      <c r="A25" s="55">
        <v>19</v>
      </c>
      <c r="B25" s="84" t="s">
        <v>76</v>
      </c>
      <c r="C25" s="120">
        <v>1000000</v>
      </c>
      <c r="D25" s="135">
        <v>0</v>
      </c>
      <c r="E25" s="126">
        <f t="shared" si="0"/>
        <v>1000000</v>
      </c>
    </row>
    <row r="26" spans="1:5" ht="15.75">
      <c r="A26" s="55">
        <v>20</v>
      </c>
      <c r="B26" s="85" t="s">
        <v>78</v>
      </c>
      <c r="C26" s="120">
        <v>1000000</v>
      </c>
      <c r="D26" s="135">
        <v>0</v>
      </c>
      <c r="E26" s="126">
        <f t="shared" si="0"/>
        <v>1000000</v>
      </c>
    </row>
    <row r="27" spans="1:5" ht="15.75">
      <c r="A27" s="55">
        <v>21</v>
      </c>
      <c r="B27" s="131" t="s">
        <v>97</v>
      </c>
      <c r="C27" s="117">
        <v>3500000</v>
      </c>
      <c r="D27" s="132">
        <v>2500000</v>
      </c>
      <c r="E27" s="126">
        <f t="shared" si="0"/>
        <v>1000000</v>
      </c>
    </row>
    <row r="28" spans="1:5" ht="15.75">
      <c r="A28" s="55">
        <v>22</v>
      </c>
      <c r="B28" s="131" t="s">
        <v>98</v>
      </c>
      <c r="C28" s="117">
        <v>20000000</v>
      </c>
      <c r="D28" s="132">
        <v>10360000</v>
      </c>
      <c r="E28" s="126">
        <f t="shared" si="0"/>
        <v>9640000</v>
      </c>
    </row>
    <row r="29" spans="1:5" ht="15.75">
      <c r="A29" s="55">
        <v>23</v>
      </c>
      <c r="B29" s="131" t="s">
        <v>100</v>
      </c>
      <c r="C29" s="117">
        <v>0</v>
      </c>
      <c r="D29" s="135">
        <v>0</v>
      </c>
      <c r="E29" s="126">
        <f t="shared" si="0"/>
        <v>0</v>
      </c>
    </row>
    <row r="30" spans="1:5" ht="15">
      <c r="A30" s="49"/>
      <c r="B30" s="50" t="s">
        <v>58</v>
      </c>
      <c r="C30" s="77">
        <f>SUM(C7:C29)</f>
        <v>1023107000</v>
      </c>
      <c r="D30" s="77">
        <f>SUM(D7:D29)</f>
        <v>701112731.38</v>
      </c>
      <c r="E30" s="77">
        <f>SUM(E7:E27)</f>
        <v>312354268.62</v>
      </c>
    </row>
    <row r="31" spans="1:5" ht="15.75">
      <c r="A31" s="55">
        <v>1</v>
      </c>
      <c r="B31" s="62" t="s">
        <v>86</v>
      </c>
      <c r="C31" s="117">
        <v>0</v>
      </c>
      <c r="D31" s="90">
        <v>0</v>
      </c>
      <c r="E31" s="24">
        <f>C31-D31</f>
        <v>0</v>
      </c>
    </row>
    <row r="32" spans="1:5" ht="15.75">
      <c r="A32" s="55">
        <v>2</v>
      </c>
      <c r="B32" s="62" t="s">
        <v>89</v>
      </c>
      <c r="C32" s="117">
        <v>0</v>
      </c>
      <c r="D32" s="90">
        <v>0</v>
      </c>
      <c r="E32" s="24">
        <f>C32-D32</f>
        <v>0</v>
      </c>
    </row>
    <row r="33" spans="1:5" ht="15.75">
      <c r="A33" s="55">
        <v>3</v>
      </c>
      <c r="B33" s="62" t="s">
        <v>90</v>
      </c>
      <c r="C33" s="117">
        <v>7000000</v>
      </c>
      <c r="D33" s="90">
        <v>0</v>
      </c>
      <c r="E33" s="24">
        <f>C33-D33</f>
        <v>7000000</v>
      </c>
    </row>
    <row r="34" spans="1:5" ht="15.75">
      <c r="A34" s="55">
        <v>4</v>
      </c>
      <c r="B34" s="43" t="s">
        <v>67</v>
      </c>
      <c r="C34" s="117">
        <v>0</v>
      </c>
      <c r="D34" s="90">
        <v>0</v>
      </c>
      <c r="E34" s="24">
        <f aca="true" t="shared" si="1" ref="E34:E42">C34-D34</f>
        <v>0</v>
      </c>
    </row>
    <row r="35" spans="1:5" ht="15.75">
      <c r="A35" s="55">
        <v>5</v>
      </c>
      <c r="B35" s="62" t="s">
        <v>31</v>
      </c>
      <c r="C35" s="116">
        <v>0</v>
      </c>
      <c r="D35" s="90">
        <v>0</v>
      </c>
      <c r="E35" s="24">
        <f t="shared" si="1"/>
        <v>0</v>
      </c>
    </row>
    <row r="36" spans="1:5" ht="15.75">
      <c r="A36" s="55">
        <v>6</v>
      </c>
      <c r="B36" s="62" t="s">
        <v>85</v>
      </c>
      <c r="C36" s="117">
        <v>0</v>
      </c>
      <c r="D36" s="90">
        <v>0</v>
      </c>
      <c r="E36" s="24">
        <f t="shared" si="1"/>
        <v>0</v>
      </c>
    </row>
    <row r="37" spans="1:5" ht="15.75">
      <c r="A37" s="55">
        <v>7</v>
      </c>
      <c r="B37" s="62" t="s">
        <v>84</v>
      </c>
      <c r="C37" s="117">
        <v>1000000</v>
      </c>
      <c r="D37" s="90">
        <v>0</v>
      </c>
      <c r="E37" s="24">
        <f t="shared" si="1"/>
        <v>1000000</v>
      </c>
    </row>
    <row r="38" spans="1:5" ht="15.75">
      <c r="A38" s="55">
        <v>8</v>
      </c>
      <c r="B38" s="62" t="s">
        <v>69</v>
      </c>
      <c r="C38" s="117">
        <v>0</v>
      </c>
      <c r="D38" s="90">
        <v>0</v>
      </c>
      <c r="E38" s="24">
        <f t="shared" si="1"/>
        <v>0</v>
      </c>
    </row>
    <row r="39" spans="1:5" ht="15.75">
      <c r="A39" s="55">
        <v>9</v>
      </c>
      <c r="B39" s="37" t="s">
        <v>91</v>
      </c>
      <c r="C39" s="117">
        <v>0</v>
      </c>
      <c r="D39" s="90">
        <v>0</v>
      </c>
      <c r="E39" s="24">
        <f t="shared" si="1"/>
        <v>0</v>
      </c>
    </row>
    <row r="40" spans="1:5" ht="15.75">
      <c r="A40" s="55">
        <v>10</v>
      </c>
      <c r="B40" s="84" t="s">
        <v>76</v>
      </c>
      <c r="C40" s="117">
        <v>1000000</v>
      </c>
      <c r="D40" s="90">
        <v>0</v>
      </c>
      <c r="E40" s="24">
        <f t="shared" si="1"/>
        <v>1000000</v>
      </c>
    </row>
    <row r="41" spans="1:5" ht="15.75">
      <c r="A41" s="55">
        <v>11</v>
      </c>
      <c r="B41" s="85" t="s">
        <v>77</v>
      </c>
      <c r="C41" s="117">
        <v>1000000</v>
      </c>
      <c r="D41" s="90">
        <v>0</v>
      </c>
      <c r="E41" s="24">
        <f t="shared" si="1"/>
        <v>1000000</v>
      </c>
    </row>
    <row r="42" spans="1:5" ht="15.75">
      <c r="A42" s="55">
        <v>12</v>
      </c>
      <c r="B42" s="85" t="s">
        <v>78</v>
      </c>
      <c r="C42" s="117">
        <v>1000000</v>
      </c>
      <c r="D42" s="90">
        <v>0</v>
      </c>
      <c r="E42" s="24">
        <f t="shared" si="1"/>
        <v>1000000</v>
      </c>
    </row>
    <row r="43" spans="1:5" ht="15">
      <c r="A43" s="52"/>
      <c r="B43" s="50" t="s">
        <v>59</v>
      </c>
      <c r="C43" s="77">
        <f>SUM(C31:C42)</f>
        <v>11000000</v>
      </c>
      <c r="D43" s="77">
        <f>SUM(D31:D42)</f>
        <v>0</v>
      </c>
      <c r="E43" s="77">
        <f>SUM(E31:E42)</f>
        <v>11000000</v>
      </c>
    </row>
    <row r="44" spans="1:5" ht="15.75">
      <c r="A44" s="83"/>
      <c r="B44" s="130" t="s">
        <v>60</v>
      </c>
      <c r="C44" s="77">
        <f>C30+C43</f>
        <v>1034107000</v>
      </c>
      <c r="D44" s="77">
        <f>D30+D43</f>
        <v>701112731.38</v>
      </c>
      <c r="E44" s="77">
        <f>E30+E43</f>
        <v>323354268.62</v>
      </c>
    </row>
    <row r="45" spans="1:5" ht="15.75" customHeight="1">
      <c r="A45" s="83"/>
      <c r="B45" s="86" t="s">
        <v>79</v>
      </c>
      <c r="C45" s="73">
        <v>1065000000</v>
      </c>
      <c r="D45" s="87"/>
      <c r="E45" s="87"/>
    </row>
    <row r="46" spans="1:5" ht="15.75" customHeight="1">
      <c r="A46" s="129"/>
      <c r="B46" s="5" t="s">
        <v>82</v>
      </c>
      <c r="C46" s="88">
        <f>C45-C44</f>
        <v>30893000</v>
      </c>
      <c r="D46" s="91"/>
      <c r="E46" s="12"/>
    </row>
    <row r="47" spans="3:5" ht="15">
      <c r="C47" s="19"/>
      <c r="D47" s="19"/>
      <c r="E47" s="19"/>
    </row>
    <row r="49" spans="1:5" ht="15.75">
      <c r="A49" s="258" t="s">
        <v>94</v>
      </c>
      <c r="B49" s="258"/>
      <c r="C49" s="258"/>
      <c r="D49" s="258"/>
      <c r="E49" s="258"/>
    </row>
  </sheetData>
  <sheetProtection/>
  <mergeCells count="7">
    <mergeCell ref="A2:E2"/>
    <mergeCell ref="A49:E49"/>
    <mergeCell ref="A5:A6"/>
    <mergeCell ref="B5:B6"/>
    <mergeCell ref="C5:C6"/>
    <mergeCell ref="D5:D6"/>
    <mergeCell ref="E5:E6"/>
  </mergeCells>
  <printOptions/>
  <pageMargins left="0.7" right="0.7" top="0.75" bottom="0.75" header="0.3" footer="0.3"/>
  <pageSetup fitToHeight="1" fitToWidth="1" horizontalDpi="600" verticalDpi="600" orientation="portrait" paperSize="9" scale="81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"/>
  <sheetViews>
    <sheetView zoomScalePageLayoutView="0" workbookViewId="0" topLeftCell="A4">
      <selection activeCell="G19" sqref="G19"/>
    </sheetView>
  </sheetViews>
  <sheetFormatPr defaultColWidth="9.140625" defaultRowHeight="15"/>
  <cols>
    <col min="1" max="1" width="6.8515625" style="0" customWidth="1"/>
    <col min="2" max="2" width="38.57421875" style="0" customWidth="1"/>
    <col min="3" max="3" width="20.8515625" style="0" customWidth="1"/>
    <col min="4" max="4" width="18.8515625" style="0" customWidth="1"/>
    <col min="5" max="5" width="18.140625" style="0" customWidth="1"/>
    <col min="7" max="7" width="9.8515625" style="0" bestFit="1" customWidth="1"/>
  </cols>
  <sheetData>
    <row r="1" ht="15">
      <c r="E1" s="175" t="s">
        <v>113</v>
      </c>
    </row>
    <row r="2" spans="1:5" ht="47.25" customHeight="1">
      <c r="A2" s="263" t="s">
        <v>111</v>
      </c>
      <c r="B2" s="264"/>
      <c r="C2" s="264"/>
      <c r="D2" s="264"/>
      <c r="E2" s="270"/>
    </row>
    <row r="3" spans="1:5" ht="15.75">
      <c r="A3" s="2"/>
      <c r="B3" s="2"/>
      <c r="C3" s="2"/>
      <c r="D3" s="2"/>
      <c r="E3" s="2"/>
    </row>
    <row r="4" spans="1:5" ht="15.75">
      <c r="A4" s="2"/>
      <c r="C4" s="127" t="s">
        <v>103</v>
      </c>
      <c r="D4" s="2"/>
      <c r="E4" s="2"/>
    </row>
    <row r="5" ht="15.75" thickBot="1"/>
    <row r="6" spans="1:5" ht="75.75" customHeight="1" thickBot="1">
      <c r="A6" s="164" t="s">
        <v>2</v>
      </c>
      <c r="B6" s="153" t="s">
        <v>102</v>
      </c>
      <c r="C6" s="137" t="s">
        <v>4</v>
      </c>
      <c r="D6" s="138" t="s">
        <v>27</v>
      </c>
      <c r="E6" s="138" t="s">
        <v>15</v>
      </c>
    </row>
    <row r="7" spans="1:5" ht="15.75">
      <c r="A7" s="165">
        <v>1</v>
      </c>
      <c r="B7" s="156" t="s">
        <v>65</v>
      </c>
      <c r="C7" s="139">
        <v>220000000</v>
      </c>
      <c r="D7" s="142">
        <v>191621000</v>
      </c>
      <c r="E7" s="168">
        <f>C7-D7</f>
        <v>28379000</v>
      </c>
    </row>
    <row r="8" spans="1:5" ht="15.75">
      <c r="A8" s="166">
        <v>2</v>
      </c>
      <c r="B8" s="157" t="s">
        <v>84</v>
      </c>
      <c r="C8" s="140">
        <v>150000000</v>
      </c>
      <c r="D8" s="143">
        <v>131095236.82</v>
      </c>
      <c r="E8" s="169">
        <f aca="true" t="shared" si="0" ref="E8:E20">C8-D8</f>
        <v>18904763.180000007</v>
      </c>
    </row>
    <row r="9" spans="1:5" ht="15.75">
      <c r="A9" s="166">
        <v>3</v>
      </c>
      <c r="B9" s="157" t="s">
        <v>70</v>
      </c>
      <c r="C9" s="140">
        <v>65000000</v>
      </c>
      <c r="D9" s="143">
        <v>54689700</v>
      </c>
      <c r="E9" s="169">
        <f t="shared" si="0"/>
        <v>10310300</v>
      </c>
    </row>
    <row r="10" spans="1:5" ht="15.75">
      <c r="A10" s="166">
        <v>4</v>
      </c>
      <c r="B10" s="157" t="s">
        <v>104</v>
      </c>
      <c r="C10" s="140">
        <v>60000000</v>
      </c>
      <c r="D10" s="143">
        <v>42652500</v>
      </c>
      <c r="E10" s="169">
        <f t="shared" si="0"/>
        <v>17347500</v>
      </c>
    </row>
    <row r="11" spans="1:5" ht="15.75">
      <c r="A11" s="166">
        <v>5</v>
      </c>
      <c r="B11" s="158" t="s">
        <v>105</v>
      </c>
      <c r="C11" s="140">
        <v>35000000</v>
      </c>
      <c r="D11" s="143">
        <v>32191400</v>
      </c>
      <c r="E11" s="169">
        <f t="shared" si="0"/>
        <v>2808600</v>
      </c>
    </row>
    <row r="12" spans="1:5" ht="15.75">
      <c r="A12" s="166">
        <v>6</v>
      </c>
      <c r="B12" s="159" t="s">
        <v>66</v>
      </c>
      <c r="C12" s="140">
        <v>16500000</v>
      </c>
      <c r="D12" s="143">
        <v>13329521</v>
      </c>
      <c r="E12" s="169">
        <f t="shared" si="0"/>
        <v>3170479</v>
      </c>
    </row>
    <row r="13" spans="1:5" ht="15.75">
      <c r="A13" s="166">
        <v>7</v>
      </c>
      <c r="B13" s="157" t="s">
        <v>68</v>
      </c>
      <c r="C13" s="140">
        <v>30000000</v>
      </c>
      <c r="D13" s="143">
        <v>16400000</v>
      </c>
      <c r="E13" s="169">
        <f t="shared" si="0"/>
        <v>13600000</v>
      </c>
    </row>
    <row r="14" spans="1:5" ht="31.5">
      <c r="A14" s="166">
        <v>8</v>
      </c>
      <c r="B14" s="158" t="s">
        <v>89</v>
      </c>
      <c r="C14" s="140">
        <v>26000000</v>
      </c>
      <c r="D14" s="143">
        <v>23578040</v>
      </c>
      <c r="E14" s="169">
        <f t="shared" si="0"/>
        <v>2421960</v>
      </c>
    </row>
    <row r="15" spans="1:5" ht="15.75">
      <c r="A15" s="166">
        <v>9</v>
      </c>
      <c r="B15" s="157" t="s">
        <v>98</v>
      </c>
      <c r="C15" s="140">
        <v>20000000</v>
      </c>
      <c r="D15" s="143">
        <v>17610000</v>
      </c>
      <c r="E15" s="169">
        <f t="shared" si="0"/>
        <v>2390000</v>
      </c>
    </row>
    <row r="16" spans="1:5" ht="15.75">
      <c r="A16" s="166">
        <v>10</v>
      </c>
      <c r="B16" s="157" t="s">
        <v>85</v>
      </c>
      <c r="C16" s="140">
        <v>87000000</v>
      </c>
      <c r="D16" s="143">
        <v>86708299</v>
      </c>
      <c r="E16" s="169">
        <f t="shared" si="0"/>
        <v>291701</v>
      </c>
    </row>
    <row r="17" spans="1:5" ht="15.75">
      <c r="A17" s="166">
        <v>11</v>
      </c>
      <c r="B17" s="157" t="s">
        <v>30</v>
      </c>
      <c r="C17" s="140">
        <v>8000000</v>
      </c>
      <c r="D17" s="143">
        <v>7222133.38</v>
      </c>
      <c r="E17" s="169">
        <f t="shared" si="0"/>
        <v>777866.6200000001</v>
      </c>
    </row>
    <row r="18" spans="1:5" ht="15.75">
      <c r="A18" s="166">
        <v>12</v>
      </c>
      <c r="B18" s="157" t="s">
        <v>106</v>
      </c>
      <c r="C18" s="140">
        <v>20000000</v>
      </c>
      <c r="D18" s="143">
        <v>10012500</v>
      </c>
      <c r="E18" s="169">
        <f t="shared" si="0"/>
        <v>9987500</v>
      </c>
    </row>
    <row r="19" spans="1:5" ht="15.75">
      <c r="A19" s="166">
        <v>13</v>
      </c>
      <c r="B19" s="157" t="s">
        <v>97</v>
      </c>
      <c r="C19" s="140">
        <v>3500000</v>
      </c>
      <c r="D19" s="143">
        <v>2500000</v>
      </c>
      <c r="E19" s="169">
        <f t="shared" si="0"/>
        <v>1000000</v>
      </c>
    </row>
    <row r="20" spans="1:5" ht="16.5" thickBot="1">
      <c r="A20" s="166">
        <v>14</v>
      </c>
      <c r="B20" s="160" t="s">
        <v>107</v>
      </c>
      <c r="C20" s="141">
        <v>5000000</v>
      </c>
      <c r="D20" s="144">
        <v>1190000</v>
      </c>
      <c r="E20" s="170">
        <f t="shared" si="0"/>
        <v>3810000</v>
      </c>
    </row>
    <row r="21" spans="1:5" ht="15.75">
      <c r="A21" s="166">
        <v>15</v>
      </c>
      <c r="B21" s="161" t="s">
        <v>67</v>
      </c>
      <c r="C21" s="282">
        <v>100000000</v>
      </c>
      <c r="D21" s="142">
        <v>7800000</v>
      </c>
      <c r="E21" s="285">
        <v>10003000</v>
      </c>
    </row>
    <row r="22" spans="1:5" ht="15.75">
      <c r="A22" s="166">
        <v>16</v>
      </c>
      <c r="B22" s="162" t="s">
        <v>108</v>
      </c>
      <c r="C22" s="283"/>
      <c r="D22" s="145">
        <v>0</v>
      </c>
      <c r="E22" s="286"/>
    </row>
    <row r="23" spans="1:5" ht="15.75">
      <c r="A23" s="166">
        <v>17</v>
      </c>
      <c r="B23" s="162" t="s">
        <v>91</v>
      </c>
      <c r="C23" s="283"/>
      <c r="D23" s="143">
        <v>7000000</v>
      </c>
      <c r="E23" s="286"/>
    </row>
    <row r="24" spans="1:5" ht="15.75">
      <c r="A24" s="166">
        <v>18</v>
      </c>
      <c r="B24" s="162" t="s">
        <v>109</v>
      </c>
      <c r="C24" s="283"/>
      <c r="D24" s="143">
        <v>70286000</v>
      </c>
      <c r="E24" s="286"/>
    </row>
    <row r="25" spans="1:5" ht="15.75">
      <c r="A25" s="166">
        <v>19</v>
      </c>
      <c r="B25" s="162" t="s">
        <v>86</v>
      </c>
      <c r="C25" s="283"/>
      <c r="D25" s="145">
        <v>0</v>
      </c>
      <c r="E25" s="286"/>
    </row>
    <row r="26" spans="1:5" ht="15.75">
      <c r="A26" s="166">
        <v>20</v>
      </c>
      <c r="B26" s="162" t="s">
        <v>77</v>
      </c>
      <c r="C26" s="283"/>
      <c r="D26" s="143">
        <v>4911000</v>
      </c>
      <c r="E26" s="286"/>
    </row>
    <row r="27" spans="1:5" ht="16.5" thickBot="1">
      <c r="A27" s="167">
        <v>21</v>
      </c>
      <c r="B27" s="163" t="s">
        <v>78</v>
      </c>
      <c r="C27" s="284"/>
      <c r="D27" s="146">
        <v>0</v>
      </c>
      <c r="E27" s="287"/>
    </row>
    <row r="28" spans="1:7" ht="15.75">
      <c r="A28" s="154"/>
      <c r="B28" s="147" t="s">
        <v>110</v>
      </c>
      <c r="C28" s="149">
        <f>C7+C8++C9+C10+C11+C12+C13+C14+C15+C16+C17+C18+C19+C20+C21</f>
        <v>846000000</v>
      </c>
      <c r="D28" s="151">
        <f>SUM(D7:D27)</f>
        <v>720797330.1999999</v>
      </c>
      <c r="E28" s="174">
        <f>C28-D28</f>
        <v>125202669.80000007</v>
      </c>
      <c r="G28" s="19"/>
    </row>
    <row r="29" spans="1:5" ht="15.75">
      <c r="A29" s="154"/>
      <c r="B29" s="148" t="s">
        <v>79</v>
      </c>
      <c r="C29" s="150">
        <f>879000000</f>
        <v>879000000</v>
      </c>
      <c r="D29" s="152"/>
      <c r="E29" s="171"/>
    </row>
    <row r="30" spans="1:5" ht="16.5" thickBot="1">
      <c r="A30" s="155"/>
      <c r="B30" s="136" t="s">
        <v>82</v>
      </c>
      <c r="C30" s="172">
        <f>C29-C28</f>
        <v>33000000</v>
      </c>
      <c r="D30" s="173"/>
      <c r="E30" s="173"/>
    </row>
    <row r="33" spans="2:6" ht="15.75">
      <c r="B33" s="258" t="s">
        <v>94</v>
      </c>
      <c r="C33" s="258"/>
      <c r="D33" s="258"/>
      <c r="E33" s="258"/>
      <c r="F33" s="258"/>
    </row>
  </sheetData>
  <sheetProtection/>
  <mergeCells count="4">
    <mergeCell ref="B33:F33"/>
    <mergeCell ref="C21:C27"/>
    <mergeCell ref="E21:E27"/>
    <mergeCell ref="A2:E2"/>
  </mergeCells>
  <printOptions/>
  <pageMargins left="0.7" right="0.7" top="0.75" bottom="0.75" header="0.3" footer="0.3"/>
  <pageSetup fitToHeight="1" fitToWidth="1" horizontalDpi="600" verticalDpi="600" orientation="portrait" paperSize="9" scale="77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"/>
  <sheetViews>
    <sheetView zoomScalePageLayoutView="0" workbookViewId="0" topLeftCell="A1">
      <selection activeCell="F41" sqref="F41"/>
    </sheetView>
  </sheetViews>
  <sheetFormatPr defaultColWidth="9.140625" defaultRowHeight="15"/>
  <cols>
    <col min="1" max="1" width="6.8515625" style="0" customWidth="1"/>
    <col min="2" max="2" width="38.57421875" style="0" customWidth="1"/>
    <col min="3" max="3" width="20.8515625" style="0" customWidth="1"/>
    <col min="4" max="4" width="18.8515625" style="0" customWidth="1"/>
    <col min="5" max="5" width="18.140625" style="0" customWidth="1"/>
    <col min="7" max="7" width="9.8515625" style="0" bestFit="1" customWidth="1"/>
  </cols>
  <sheetData>
    <row r="1" ht="15">
      <c r="E1" s="175"/>
    </row>
    <row r="2" spans="1:5" ht="47.25" customHeight="1">
      <c r="A2" s="263" t="s">
        <v>111</v>
      </c>
      <c r="B2" s="264"/>
      <c r="C2" s="264"/>
      <c r="D2" s="264"/>
      <c r="E2" s="270"/>
    </row>
    <row r="3" spans="1:5" ht="15.75">
      <c r="A3" s="2"/>
      <c r="B3" s="2"/>
      <c r="C3" s="2"/>
      <c r="D3" s="2"/>
      <c r="E3" s="2"/>
    </row>
    <row r="4" spans="1:5" ht="15.75">
      <c r="A4" s="2"/>
      <c r="C4" s="127" t="s">
        <v>114</v>
      </c>
      <c r="D4" s="2"/>
      <c r="E4" s="2"/>
    </row>
    <row r="5" ht="15.75" thickBot="1"/>
    <row r="6" spans="1:5" ht="75.75" customHeight="1" thickBot="1">
      <c r="A6" s="164" t="s">
        <v>2</v>
      </c>
      <c r="B6" s="153" t="s">
        <v>102</v>
      </c>
      <c r="C6" s="137" t="s">
        <v>4</v>
      </c>
      <c r="D6" s="138" t="s">
        <v>27</v>
      </c>
      <c r="E6" s="178" t="s">
        <v>15</v>
      </c>
    </row>
    <row r="7" spans="1:5" ht="15.75">
      <c r="A7" s="165">
        <v>1</v>
      </c>
      <c r="B7" s="156" t="s">
        <v>65</v>
      </c>
      <c r="C7" s="139">
        <v>220000000</v>
      </c>
      <c r="D7" s="142">
        <v>183051000</v>
      </c>
      <c r="E7" s="168">
        <f>C7-D7</f>
        <v>36949000</v>
      </c>
    </row>
    <row r="8" spans="1:5" ht="15.75">
      <c r="A8" s="166">
        <v>2</v>
      </c>
      <c r="B8" s="157" t="s">
        <v>84</v>
      </c>
      <c r="C8" s="140">
        <v>150000000</v>
      </c>
      <c r="D8" s="143">
        <v>136761444.82</v>
      </c>
      <c r="E8" s="169">
        <f aca="true" t="shared" si="0" ref="E8:E20">C8-D8</f>
        <v>13238555.180000007</v>
      </c>
    </row>
    <row r="9" spans="1:5" ht="15.75">
      <c r="A9" s="166">
        <v>3</v>
      </c>
      <c r="B9" s="157" t="s">
        <v>70</v>
      </c>
      <c r="C9" s="140">
        <v>65000000</v>
      </c>
      <c r="D9" s="143">
        <v>48904700</v>
      </c>
      <c r="E9" s="169">
        <f t="shared" si="0"/>
        <v>16095300</v>
      </c>
    </row>
    <row r="10" spans="1:5" ht="15.75">
      <c r="A10" s="166">
        <v>4</v>
      </c>
      <c r="B10" s="157" t="s">
        <v>104</v>
      </c>
      <c r="C10" s="140">
        <v>60000000</v>
      </c>
      <c r="D10" s="143">
        <v>42652500</v>
      </c>
      <c r="E10" s="169">
        <f t="shared" si="0"/>
        <v>17347500</v>
      </c>
    </row>
    <row r="11" spans="1:5" ht="15.75">
      <c r="A11" s="166">
        <v>5</v>
      </c>
      <c r="B11" s="158" t="s">
        <v>105</v>
      </c>
      <c r="C11" s="140">
        <v>45000000</v>
      </c>
      <c r="D11" s="143">
        <v>41691400</v>
      </c>
      <c r="E11" s="169">
        <f t="shared" si="0"/>
        <v>3308600</v>
      </c>
    </row>
    <row r="12" spans="1:5" ht="15.75">
      <c r="A12" s="166">
        <v>6</v>
      </c>
      <c r="B12" s="159" t="s">
        <v>66</v>
      </c>
      <c r="C12" s="140">
        <v>16500000</v>
      </c>
      <c r="D12" s="143">
        <v>14258058.7</v>
      </c>
      <c r="E12" s="169">
        <f t="shared" si="0"/>
        <v>2241941.3000000007</v>
      </c>
    </row>
    <row r="13" spans="1:5" ht="15.75">
      <c r="A13" s="166">
        <v>7</v>
      </c>
      <c r="B13" s="157" t="s">
        <v>68</v>
      </c>
      <c r="C13" s="140">
        <v>40000000</v>
      </c>
      <c r="D13" s="143">
        <v>18400000</v>
      </c>
      <c r="E13" s="169">
        <f t="shared" si="0"/>
        <v>21600000</v>
      </c>
    </row>
    <row r="14" spans="1:5" ht="31.5">
      <c r="A14" s="166">
        <v>8</v>
      </c>
      <c r="B14" s="158" t="s">
        <v>89</v>
      </c>
      <c r="C14" s="140">
        <v>26000000</v>
      </c>
      <c r="D14" s="143">
        <v>23578040</v>
      </c>
      <c r="E14" s="180">
        <f t="shared" si="0"/>
        <v>2421960</v>
      </c>
    </row>
    <row r="15" spans="1:5" ht="15.75">
      <c r="A15" s="166">
        <v>9</v>
      </c>
      <c r="B15" s="157" t="s">
        <v>98</v>
      </c>
      <c r="C15" s="140">
        <v>23000000</v>
      </c>
      <c r="D15" s="143">
        <v>22610000</v>
      </c>
      <c r="E15" s="169">
        <f t="shared" si="0"/>
        <v>390000</v>
      </c>
    </row>
    <row r="16" spans="1:5" ht="15.75">
      <c r="A16" s="166">
        <v>10</v>
      </c>
      <c r="B16" s="157" t="s">
        <v>85</v>
      </c>
      <c r="C16" s="140">
        <v>87000000</v>
      </c>
      <c r="D16" s="143">
        <v>68381200</v>
      </c>
      <c r="E16" s="169">
        <f t="shared" si="0"/>
        <v>18618800</v>
      </c>
    </row>
    <row r="17" spans="1:5" ht="15.75">
      <c r="A17" s="166">
        <v>11</v>
      </c>
      <c r="B17" s="157" t="s">
        <v>30</v>
      </c>
      <c r="C17" s="140">
        <v>8000000</v>
      </c>
      <c r="D17" s="143">
        <v>7222133.38</v>
      </c>
      <c r="E17" s="169">
        <f t="shared" si="0"/>
        <v>777866.6200000001</v>
      </c>
    </row>
    <row r="18" spans="1:5" ht="15.75">
      <c r="A18" s="166">
        <v>12</v>
      </c>
      <c r="B18" s="157" t="s">
        <v>106</v>
      </c>
      <c r="C18" s="140">
        <v>21000000</v>
      </c>
      <c r="D18" s="143">
        <v>20012500</v>
      </c>
      <c r="E18" s="169">
        <f t="shared" si="0"/>
        <v>987500</v>
      </c>
    </row>
    <row r="19" spans="1:5" ht="15.75">
      <c r="A19" s="166">
        <v>13</v>
      </c>
      <c r="B19" s="157" t="s">
        <v>97</v>
      </c>
      <c r="C19" s="140">
        <v>3500000</v>
      </c>
      <c r="D19" s="143">
        <v>2500000</v>
      </c>
      <c r="E19" s="169">
        <f t="shared" si="0"/>
        <v>1000000</v>
      </c>
    </row>
    <row r="20" spans="1:5" ht="16.5" thickBot="1">
      <c r="A20" s="166">
        <v>14</v>
      </c>
      <c r="B20" s="160" t="s">
        <v>107</v>
      </c>
      <c r="C20" s="141">
        <v>5000000</v>
      </c>
      <c r="D20" s="144">
        <v>1760000</v>
      </c>
      <c r="E20" s="170">
        <f t="shared" si="0"/>
        <v>3240000</v>
      </c>
    </row>
    <row r="21" spans="1:5" ht="15.75">
      <c r="A21" s="166">
        <v>15</v>
      </c>
      <c r="B21" s="161" t="s">
        <v>67</v>
      </c>
      <c r="C21" s="282">
        <v>100000000</v>
      </c>
      <c r="D21" s="179">
        <v>6400000</v>
      </c>
      <c r="E21" s="286">
        <f>C21-D21-D22-D23-D24-D25-D26-D27</f>
        <v>21403000</v>
      </c>
    </row>
    <row r="22" spans="1:5" ht="15.75">
      <c r="A22" s="166">
        <v>16</v>
      </c>
      <c r="B22" s="162" t="s">
        <v>108</v>
      </c>
      <c r="C22" s="283"/>
      <c r="D22" s="177">
        <v>0</v>
      </c>
      <c r="E22" s="286"/>
    </row>
    <row r="23" spans="1:5" ht="15.75">
      <c r="A23" s="166">
        <v>17</v>
      </c>
      <c r="B23" s="162" t="s">
        <v>91</v>
      </c>
      <c r="C23" s="283"/>
      <c r="D23" s="177">
        <v>7000000</v>
      </c>
      <c r="E23" s="286"/>
    </row>
    <row r="24" spans="1:5" ht="15.75">
      <c r="A24" s="166">
        <v>18</v>
      </c>
      <c r="B24" s="162" t="s">
        <v>109</v>
      </c>
      <c r="C24" s="283"/>
      <c r="D24" s="177">
        <v>60286000</v>
      </c>
      <c r="E24" s="286"/>
    </row>
    <row r="25" spans="1:5" ht="15.75">
      <c r="A25" s="166">
        <v>19</v>
      </c>
      <c r="B25" s="162" t="s">
        <v>86</v>
      </c>
      <c r="C25" s="283"/>
      <c r="D25" s="177">
        <v>0</v>
      </c>
      <c r="E25" s="286"/>
    </row>
    <row r="26" spans="1:5" ht="15.75">
      <c r="A26" s="166">
        <v>20</v>
      </c>
      <c r="B26" s="162" t="s">
        <v>77</v>
      </c>
      <c r="C26" s="283"/>
      <c r="D26" s="177">
        <v>4911000</v>
      </c>
      <c r="E26" s="286"/>
    </row>
    <row r="27" spans="1:5" ht="16.5" thickBot="1">
      <c r="A27" s="167">
        <v>21</v>
      </c>
      <c r="B27" s="163" t="s">
        <v>78</v>
      </c>
      <c r="C27" s="284"/>
      <c r="D27" s="177">
        <v>0</v>
      </c>
      <c r="E27" s="287"/>
    </row>
    <row r="28" spans="1:7" ht="15.75">
      <c r="A28" s="154"/>
      <c r="B28" s="147" t="s">
        <v>110</v>
      </c>
      <c r="C28" s="149">
        <f>C7+C8++C9+C10+C11+C12+C13+C14+C15+C16+C17+C18+C19+C20+C21</f>
        <v>870000000</v>
      </c>
      <c r="D28" s="151">
        <f>SUM(D7:D27)</f>
        <v>710379976.9</v>
      </c>
      <c r="E28" s="174">
        <f>C28-D28</f>
        <v>159620023.10000002</v>
      </c>
      <c r="G28" s="19"/>
    </row>
    <row r="29" spans="1:5" ht="15.75">
      <c r="A29" s="154"/>
      <c r="B29" s="148" t="s">
        <v>79</v>
      </c>
      <c r="C29" s="150">
        <f>879000000</f>
        <v>879000000</v>
      </c>
      <c r="D29" s="152"/>
      <c r="E29" s="171"/>
    </row>
    <row r="30" spans="1:5" ht="16.5" thickBot="1">
      <c r="A30" s="155"/>
      <c r="B30" s="136" t="s">
        <v>82</v>
      </c>
      <c r="C30" s="172">
        <f>C29-C28</f>
        <v>9000000</v>
      </c>
      <c r="D30" s="173"/>
      <c r="E30" s="173"/>
    </row>
    <row r="33" spans="2:6" ht="15.75">
      <c r="B33" s="258" t="s">
        <v>94</v>
      </c>
      <c r="C33" s="258"/>
      <c r="D33" s="258"/>
      <c r="E33" s="258"/>
      <c r="F33" s="258"/>
    </row>
  </sheetData>
  <sheetProtection/>
  <mergeCells count="4">
    <mergeCell ref="A2:E2"/>
    <mergeCell ref="C21:C27"/>
    <mergeCell ref="E21:E27"/>
    <mergeCell ref="B33:F33"/>
  </mergeCells>
  <printOptions/>
  <pageMargins left="0.7" right="0.7" top="0.75" bottom="0.75" header="0.3" footer="0.3"/>
  <pageSetup fitToHeight="1" fitToWidth="1" horizontalDpi="600" verticalDpi="600" orientation="portrait" paperSize="9" scale="77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5"/>
  <sheetViews>
    <sheetView zoomScalePageLayoutView="0" workbookViewId="0" topLeftCell="A16">
      <selection activeCell="I18" sqref="I18"/>
    </sheetView>
  </sheetViews>
  <sheetFormatPr defaultColWidth="9.140625" defaultRowHeight="15"/>
  <cols>
    <col min="1" max="1" width="6.8515625" style="0" customWidth="1"/>
    <col min="2" max="2" width="38.57421875" style="0" customWidth="1"/>
    <col min="3" max="3" width="20.8515625" style="0" customWidth="1"/>
    <col min="4" max="4" width="18.8515625" style="0" customWidth="1"/>
    <col min="5" max="5" width="18.140625" style="0" customWidth="1"/>
  </cols>
  <sheetData>
    <row r="1" ht="15">
      <c r="E1" s="175"/>
    </row>
    <row r="2" spans="1:5" ht="47.25" customHeight="1">
      <c r="A2" s="263" t="s">
        <v>111</v>
      </c>
      <c r="B2" s="264"/>
      <c r="C2" s="264"/>
      <c r="D2" s="264"/>
      <c r="E2" s="270"/>
    </row>
    <row r="3" spans="1:5" ht="15.75">
      <c r="A3" s="2"/>
      <c r="B3" s="2"/>
      <c r="C3" s="2"/>
      <c r="D3" s="2"/>
      <c r="E3" s="2"/>
    </row>
    <row r="4" spans="1:5" ht="15.75">
      <c r="A4" s="2"/>
      <c r="C4" s="127" t="s">
        <v>115</v>
      </c>
      <c r="D4" s="2"/>
      <c r="E4" s="2"/>
    </row>
    <row r="5" ht="15.75" thickBot="1"/>
    <row r="6" spans="1:5" ht="75.75" customHeight="1" thickBot="1">
      <c r="A6" s="164" t="s">
        <v>2</v>
      </c>
      <c r="B6" s="153" t="s">
        <v>102</v>
      </c>
      <c r="C6" s="137" t="s">
        <v>4</v>
      </c>
      <c r="D6" s="138" t="s">
        <v>27</v>
      </c>
      <c r="E6" s="178" t="s">
        <v>15</v>
      </c>
    </row>
    <row r="7" spans="1:5" ht="15.75">
      <c r="A7" s="165">
        <v>1</v>
      </c>
      <c r="B7" s="156" t="s">
        <v>65</v>
      </c>
      <c r="C7" s="139">
        <v>220000000</v>
      </c>
      <c r="D7" s="177">
        <v>177735201</v>
      </c>
      <c r="E7" s="168">
        <f>C7-D7</f>
        <v>42264799</v>
      </c>
    </row>
    <row r="8" spans="1:5" ht="15.75">
      <c r="A8" s="166">
        <v>2</v>
      </c>
      <c r="B8" s="157" t="s">
        <v>84</v>
      </c>
      <c r="C8" s="140">
        <v>150000000</v>
      </c>
      <c r="D8" s="177">
        <v>124379844.82</v>
      </c>
      <c r="E8" s="169">
        <f aca="true" t="shared" si="0" ref="E8:E22">C8-D8</f>
        <v>25620155.180000007</v>
      </c>
    </row>
    <row r="9" spans="1:5" ht="15.75">
      <c r="A9" s="166">
        <v>3</v>
      </c>
      <c r="B9" s="157" t="s">
        <v>70</v>
      </c>
      <c r="C9" s="140">
        <v>65000000</v>
      </c>
      <c r="D9" s="177">
        <v>53186750</v>
      </c>
      <c r="E9" s="169">
        <f t="shared" si="0"/>
        <v>11813250</v>
      </c>
    </row>
    <row r="10" spans="1:5" ht="15.75">
      <c r="A10" s="166">
        <v>4</v>
      </c>
      <c r="B10" s="157" t="s">
        <v>104</v>
      </c>
      <c r="C10" s="140">
        <v>60000000</v>
      </c>
      <c r="D10" s="177">
        <v>43702500</v>
      </c>
      <c r="E10" s="169">
        <f t="shared" si="0"/>
        <v>16297500</v>
      </c>
    </row>
    <row r="11" spans="1:5" ht="15.75">
      <c r="A11" s="166">
        <v>5</v>
      </c>
      <c r="B11" s="158" t="s">
        <v>105</v>
      </c>
      <c r="C11" s="140">
        <v>45000000</v>
      </c>
      <c r="D11" s="177">
        <v>41691400</v>
      </c>
      <c r="E11" s="169">
        <f t="shared" si="0"/>
        <v>3308600</v>
      </c>
    </row>
    <row r="12" spans="1:5" ht="15.75">
      <c r="A12" s="166">
        <v>6</v>
      </c>
      <c r="B12" s="159" t="s">
        <v>66</v>
      </c>
      <c r="C12" s="140">
        <v>16500000</v>
      </c>
      <c r="D12" s="177">
        <v>15958058.7</v>
      </c>
      <c r="E12" s="169">
        <f t="shared" si="0"/>
        <v>541941.3000000007</v>
      </c>
    </row>
    <row r="13" spans="1:5" ht="15.75">
      <c r="A13" s="166">
        <v>7</v>
      </c>
      <c r="B13" s="157" t="s">
        <v>68</v>
      </c>
      <c r="C13" s="140">
        <v>42500000</v>
      </c>
      <c r="D13" s="177">
        <v>19300000</v>
      </c>
      <c r="E13" s="169">
        <f t="shared" si="0"/>
        <v>23200000</v>
      </c>
    </row>
    <row r="14" spans="1:5" ht="31.5">
      <c r="A14" s="166">
        <v>8</v>
      </c>
      <c r="B14" s="158" t="s">
        <v>89</v>
      </c>
      <c r="C14" s="140">
        <v>32000000</v>
      </c>
      <c r="D14" s="177">
        <v>27078040</v>
      </c>
      <c r="E14" s="180">
        <f t="shared" si="0"/>
        <v>4921960</v>
      </c>
    </row>
    <row r="15" spans="1:5" ht="15.75">
      <c r="A15" s="166">
        <v>9</v>
      </c>
      <c r="B15" s="157" t="s">
        <v>98</v>
      </c>
      <c r="C15" s="140">
        <v>23000000</v>
      </c>
      <c r="D15" s="177">
        <v>22610000</v>
      </c>
      <c r="E15" s="169">
        <f t="shared" si="0"/>
        <v>390000</v>
      </c>
    </row>
    <row r="16" spans="1:5" ht="15.75">
      <c r="A16" s="166">
        <v>10</v>
      </c>
      <c r="B16" s="157" t="s">
        <v>96</v>
      </c>
      <c r="C16" s="140">
        <v>8000000</v>
      </c>
      <c r="D16" s="177">
        <v>7222133.38</v>
      </c>
      <c r="E16" s="169">
        <f t="shared" si="0"/>
        <v>777866.6200000001</v>
      </c>
    </row>
    <row r="17" spans="1:5" ht="15.75">
      <c r="A17" s="166">
        <v>11</v>
      </c>
      <c r="B17" s="157" t="s">
        <v>106</v>
      </c>
      <c r="C17" s="140">
        <v>21000000</v>
      </c>
      <c r="D17" s="177">
        <v>17150000</v>
      </c>
      <c r="E17" s="169">
        <f t="shared" si="0"/>
        <v>3850000</v>
      </c>
    </row>
    <row r="18" spans="1:5" ht="15.75">
      <c r="A18" s="166">
        <v>12</v>
      </c>
      <c r="B18" s="157" t="s">
        <v>97</v>
      </c>
      <c r="C18" s="140">
        <v>3500000</v>
      </c>
      <c r="D18" s="177">
        <v>3500000</v>
      </c>
      <c r="E18" s="169">
        <f t="shared" si="0"/>
        <v>0</v>
      </c>
    </row>
    <row r="19" spans="1:5" ht="15.75">
      <c r="A19" s="166">
        <v>13</v>
      </c>
      <c r="B19" s="181" t="s">
        <v>116</v>
      </c>
      <c r="C19" s="182">
        <v>9000000</v>
      </c>
      <c r="D19" s="183">
        <v>4340000</v>
      </c>
      <c r="E19" s="169">
        <f t="shared" si="0"/>
        <v>4660000</v>
      </c>
    </row>
    <row r="20" spans="1:5" ht="15.75">
      <c r="A20" s="166">
        <v>14</v>
      </c>
      <c r="B20" s="181" t="s">
        <v>117</v>
      </c>
      <c r="C20" s="182">
        <v>5000000</v>
      </c>
      <c r="D20" s="183">
        <v>0</v>
      </c>
      <c r="E20" s="169">
        <f t="shared" si="0"/>
        <v>5000000</v>
      </c>
    </row>
    <row r="21" spans="1:5" ht="15.75">
      <c r="A21" s="166">
        <v>15</v>
      </c>
      <c r="B21" s="181" t="s">
        <v>118</v>
      </c>
      <c r="C21" s="182">
        <v>1000000</v>
      </c>
      <c r="D21" s="183">
        <v>0</v>
      </c>
      <c r="E21" s="169">
        <f t="shared" si="0"/>
        <v>1000000</v>
      </c>
    </row>
    <row r="22" spans="1:5" ht="16.5" thickBot="1">
      <c r="A22" s="167">
        <v>16</v>
      </c>
      <c r="B22" s="160" t="s">
        <v>107</v>
      </c>
      <c r="C22" s="141">
        <v>5000000</v>
      </c>
      <c r="D22" s="185">
        <v>2510000</v>
      </c>
      <c r="E22" s="184">
        <f t="shared" si="0"/>
        <v>2490000</v>
      </c>
    </row>
    <row r="23" spans="1:5" ht="15.75">
      <c r="A23" s="165">
        <v>17</v>
      </c>
      <c r="B23" s="161" t="s">
        <v>67</v>
      </c>
      <c r="C23" s="282">
        <v>170000000</v>
      </c>
      <c r="D23" s="142">
        <v>10175000</v>
      </c>
      <c r="E23" s="285">
        <f>C23-D23-D24-D25-D26-D27-D28-D29</f>
        <v>51116600</v>
      </c>
    </row>
    <row r="24" spans="1:5" ht="15.75">
      <c r="A24" s="166">
        <v>18</v>
      </c>
      <c r="B24" s="162" t="s">
        <v>91</v>
      </c>
      <c r="C24" s="283"/>
      <c r="D24" s="186">
        <v>7000000</v>
      </c>
      <c r="E24" s="286"/>
    </row>
    <row r="25" spans="1:5" ht="15.75">
      <c r="A25" s="166">
        <v>19</v>
      </c>
      <c r="B25" s="162" t="s">
        <v>109</v>
      </c>
      <c r="C25" s="283"/>
      <c r="D25" s="143">
        <v>47686000</v>
      </c>
      <c r="E25" s="286"/>
    </row>
    <row r="26" spans="1:5" ht="15.75">
      <c r="A26" s="166">
        <v>20</v>
      </c>
      <c r="B26" s="157" t="s">
        <v>85</v>
      </c>
      <c r="C26" s="283"/>
      <c r="D26" s="143">
        <v>51511400</v>
      </c>
      <c r="E26" s="286"/>
    </row>
    <row r="27" spans="1:5" ht="15.75">
      <c r="A27" s="166">
        <v>21</v>
      </c>
      <c r="B27" s="162" t="s">
        <v>86</v>
      </c>
      <c r="C27" s="283"/>
      <c r="D27" s="143">
        <v>0</v>
      </c>
      <c r="E27" s="286"/>
    </row>
    <row r="28" spans="1:5" ht="15.75">
      <c r="A28" s="166">
        <v>22</v>
      </c>
      <c r="B28" s="162" t="s">
        <v>77</v>
      </c>
      <c r="C28" s="283"/>
      <c r="D28" s="143">
        <v>2511000</v>
      </c>
      <c r="E28" s="286"/>
    </row>
    <row r="29" spans="1:5" ht="16.5" thickBot="1">
      <c r="A29" s="167">
        <v>23</v>
      </c>
      <c r="B29" s="163" t="s">
        <v>78</v>
      </c>
      <c r="C29" s="284"/>
      <c r="D29" s="144">
        <v>0</v>
      </c>
      <c r="E29" s="287"/>
    </row>
    <row r="30" spans="1:5" ht="15.75">
      <c r="A30" s="154"/>
      <c r="B30" s="147" t="s">
        <v>110</v>
      </c>
      <c r="C30" s="149">
        <f>SUM(C7:C29)</f>
        <v>876500000</v>
      </c>
      <c r="D30" s="151">
        <f>SUM(D7:D29)</f>
        <v>679247327.9</v>
      </c>
      <c r="E30" s="174">
        <f>C30-D30</f>
        <v>197252672.10000002</v>
      </c>
    </row>
    <row r="31" spans="1:5" ht="15.75">
      <c r="A31" s="154"/>
      <c r="B31" s="148" t="s">
        <v>79</v>
      </c>
      <c r="C31" s="150">
        <f>879000000</f>
        <v>879000000</v>
      </c>
      <c r="D31" s="152"/>
      <c r="E31" s="171"/>
    </row>
    <row r="32" spans="1:5" ht="16.5" thickBot="1">
      <c r="A32" s="155"/>
      <c r="B32" s="136" t="s">
        <v>82</v>
      </c>
      <c r="C32" s="172">
        <f>C31-C30</f>
        <v>2500000</v>
      </c>
      <c r="D32" s="173"/>
      <c r="E32" s="173"/>
    </row>
    <row r="35" spans="2:6" ht="15.75">
      <c r="B35" s="258" t="s">
        <v>94</v>
      </c>
      <c r="C35" s="258"/>
      <c r="D35" s="258"/>
      <c r="E35" s="258"/>
      <c r="F35" s="258"/>
    </row>
  </sheetData>
  <sheetProtection/>
  <mergeCells count="4">
    <mergeCell ref="A2:E2"/>
    <mergeCell ref="C23:C29"/>
    <mergeCell ref="E23:E29"/>
    <mergeCell ref="B35:F35"/>
  </mergeCells>
  <printOptions/>
  <pageMargins left="0.7" right="0.7" top="0.75" bottom="0.75" header="0.3" footer="0.3"/>
  <pageSetup fitToHeight="1" fitToWidth="1" horizontalDpi="600" verticalDpi="600" orientation="portrait" paperSize="9" scale="77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5"/>
  <sheetViews>
    <sheetView zoomScalePageLayoutView="0" workbookViewId="0" topLeftCell="A28">
      <selection activeCell="L6" sqref="L6"/>
    </sheetView>
  </sheetViews>
  <sheetFormatPr defaultColWidth="9.140625" defaultRowHeight="15"/>
  <cols>
    <col min="1" max="1" width="6.8515625" style="0" customWidth="1"/>
    <col min="2" max="2" width="38.57421875" style="0" customWidth="1"/>
    <col min="3" max="3" width="20.8515625" style="0" customWidth="1"/>
    <col min="4" max="4" width="18.8515625" style="0" customWidth="1"/>
    <col min="5" max="5" width="18.140625" style="0" customWidth="1"/>
  </cols>
  <sheetData>
    <row r="1" ht="15">
      <c r="E1" s="175"/>
    </row>
    <row r="2" spans="1:5" ht="47.25" customHeight="1">
      <c r="A2" s="263" t="s">
        <v>111</v>
      </c>
      <c r="B2" s="264"/>
      <c r="C2" s="264"/>
      <c r="D2" s="264"/>
      <c r="E2" s="270"/>
    </row>
    <row r="3" spans="1:5" ht="15.75">
      <c r="A3" s="2"/>
      <c r="B3" s="2"/>
      <c r="C3" s="2"/>
      <c r="D3" s="2"/>
      <c r="E3" s="2"/>
    </row>
    <row r="4" spans="1:5" ht="15.75">
      <c r="A4" s="2"/>
      <c r="C4" s="127" t="s">
        <v>119</v>
      </c>
      <c r="D4" s="2"/>
      <c r="E4" s="2"/>
    </row>
    <row r="5" ht="15.75" thickBot="1"/>
    <row r="6" spans="1:5" ht="75.75" customHeight="1" thickBot="1">
      <c r="A6" s="188" t="s">
        <v>2</v>
      </c>
      <c r="B6" s="189" t="s">
        <v>102</v>
      </c>
      <c r="C6" s="190" t="s">
        <v>4</v>
      </c>
      <c r="D6" s="178" t="s">
        <v>27</v>
      </c>
      <c r="E6" s="178" t="s">
        <v>15</v>
      </c>
    </row>
    <row r="7" spans="1:5" ht="15.75">
      <c r="A7" s="165">
        <v>1</v>
      </c>
      <c r="B7" s="191" t="s">
        <v>65</v>
      </c>
      <c r="C7" s="139">
        <v>220000000</v>
      </c>
      <c r="D7" s="142">
        <v>183281201</v>
      </c>
      <c r="E7" s="168">
        <f>C7-D7</f>
        <v>36718799</v>
      </c>
    </row>
    <row r="8" spans="1:5" ht="15.75">
      <c r="A8" s="166">
        <v>2</v>
      </c>
      <c r="B8" s="192" t="s">
        <v>84</v>
      </c>
      <c r="C8" s="193">
        <v>158200000</v>
      </c>
      <c r="D8" s="143">
        <v>155088832.82</v>
      </c>
      <c r="E8" s="169">
        <f aca="true" t="shared" si="0" ref="E8:E23">C8-D8</f>
        <v>3111167.180000007</v>
      </c>
    </row>
    <row r="9" spans="1:5" ht="15.75">
      <c r="A9" s="166">
        <v>3</v>
      </c>
      <c r="B9" s="192" t="s">
        <v>70</v>
      </c>
      <c r="C9" s="140">
        <v>65000000</v>
      </c>
      <c r="D9" s="143">
        <v>63150950</v>
      </c>
      <c r="E9" s="169">
        <f t="shared" si="0"/>
        <v>1849050</v>
      </c>
    </row>
    <row r="10" spans="1:5" ht="15.75">
      <c r="A10" s="166">
        <v>4</v>
      </c>
      <c r="B10" s="192" t="s">
        <v>104</v>
      </c>
      <c r="C10" s="140">
        <v>60000000</v>
      </c>
      <c r="D10" s="143">
        <v>40152500</v>
      </c>
      <c r="E10" s="169">
        <f t="shared" si="0"/>
        <v>19847500</v>
      </c>
    </row>
    <row r="11" spans="1:5" ht="15.75">
      <c r="A11" s="166">
        <v>5</v>
      </c>
      <c r="B11" s="194" t="s">
        <v>105</v>
      </c>
      <c r="C11" s="140">
        <v>45000000</v>
      </c>
      <c r="D11" s="143">
        <v>7407400</v>
      </c>
      <c r="E11" s="169">
        <f t="shared" si="0"/>
        <v>37592600</v>
      </c>
    </row>
    <row r="12" spans="1:5" ht="15.75">
      <c r="A12" s="166">
        <v>6</v>
      </c>
      <c r="B12" s="195" t="s">
        <v>66</v>
      </c>
      <c r="C12" s="140">
        <v>16500000</v>
      </c>
      <c r="D12" s="143">
        <v>14148843.7</v>
      </c>
      <c r="E12" s="169">
        <f t="shared" si="0"/>
        <v>2351156.3000000007</v>
      </c>
    </row>
    <row r="13" spans="1:5" ht="15.75">
      <c r="A13" s="166">
        <v>7</v>
      </c>
      <c r="B13" s="192" t="s">
        <v>68</v>
      </c>
      <c r="C13" s="140">
        <v>42500000</v>
      </c>
      <c r="D13" s="143">
        <v>35300000</v>
      </c>
      <c r="E13" s="169">
        <f t="shared" si="0"/>
        <v>7200000</v>
      </c>
    </row>
    <row r="14" spans="1:5" ht="31.5">
      <c r="A14" s="166">
        <v>8</v>
      </c>
      <c r="B14" s="194" t="s">
        <v>89</v>
      </c>
      <c r="C14" s="140">
        <v>32000000</v>
      </c>
      <c r="D14" s="143">
        <v>17078040</v>
      </c>
      <c r="E14" s="180">
        <f t="shared" si="0"/>
        <v>14921960</v>
      </c>
    </row>
    <row r="15" spans="1:5" ht="15.75">
      <c r="A15" s="166">
        <v>9</v>
      </c>
      <c r="B15" s="192" t="s">
        <v>98</v>
      </c>
      <c r="C15" s="140">
        <v>23000000</v>
      </c>
      <c r="D15" s="143">
        <v>22610000</v>
      </c>
      <c r="E15" s="169">
        <f t="shared" si="0"/>
        <v>390000</v>
      </c>
    </row>
    <row r="16" spans="1:5" ht="15.75">
      <c r="A16" s="166">
        <v>10</v>
      </c>
      <c r="B16" s="192" t="s">
        <v>96</v>
      </c>
      <c r="C16" s="140">
        <v>8000000</v>
      </c>
      <c r="D16" s="143">
        <v>687708.72</v>
      </c>
      <c r="E16" s="169">
        <f t="shared" si="0"/>
        <v>7312291.28</v>
      </c>
    </row>
    <row r="17" spans="1:5" ht="15.75">
      <c r="A17" s="166">
        <v>11</v>
      </c>
      <c r="B17" s="192" t="s">
        <v>106</v>
      </c>
      <c r="C17" s="140">
        <v>21500000</v>
      </c>
      <c r="D17" s="143">
        <v>21462000</v>
      </c>
      <c r="E17" s="169">
        <f t="shared" si="0"/>
        <v>38000</v>
      </c>
    </row>
    <row r="18" spans="1:5" ht="15.75">
      <c r="A18" s="166">
        <v>12</v>
      </c>
      <c r="B18" s="192" t="s">
        <v>97</v>
      </c>
      <c r="C18" s="140">
        <v>3500000</v>
      </c>
      <c r="D18" s="143">
        <v>3500000</v>
      </c>
      <c r="E18" s="169">
        <f t="shared" si="0"/>
        <v>0</v>
      </c>
    </row>
    <row r="19" spans="1:5" ht="15.75">
      <c r="A19" s="166">
        <v>13</v>
      </c>
      <c r="B19" s="192" t="s">
        <v>116</v>
      </c>
      <c r="C19" s="140">
        <v>40000000</v>
      </c>
      <c r="D19" s="143">
        <v>15000000</v>
      </c>
      <c r="E19" s="169">
        <f t="shared" si="0"/>
        <v>25000000</v>
      </c>
    </row>
    <row r="20" spans="1:5" ht="15.75">
      <c r="A20" s="166">
        <v>14</v>
      </c>
      <c r="B20" s="192" t="s">
        <v>117</v>
      </c>
      <c r="C20" s="140">
        <v>5000000</v>
      </c>
      <c r="D20" s="143">
        <v>0</v>
      </c>
      <c r="E20" s="169">
        <f t="shared" si="0"/>
        <v>5000000</v>
      </c>
    </row>
    <row r="21" spans="1:5" ht="15.75">
      <c r="A21" s="166">
        <v>15</v>
      </c>
      <c r="B21" s="192" t="s">
        <v>118</v>
      </c>
      <c r="C21" s="140">
        <v>4300000</v>
      </c>
      <c r="D21" s="143">
        <v>3000000</v>
      </c>
      <c r="E21" s="169">
        <f t="shared" si="0"/>
        <v>1300000</v>
      </c>
    </row>
    <row r="22" spans="1:5" ht="15.75">
      <c r="A22" s="166">
        <v>16</v>
      </c>
      <c r="B22" s="192" t="s">
        <v>107</v>
      </c>
      <c r="C22" s="140">
        <v>8500000</v>
      </c>
      <c r="D22" s="143">
        <v>4610000</v>
      </c>
      <c r="E22" s="169">
        <f t="shared" si="0"/>
        <v>3890000</v>
      </c>
    </row>
    <row r="23" spans="1:5" ht="16.5" thickBot="1">
      <c r="A23" s="167">
        <v>17</v>
      </c>
      <c r="B23" s="196" t="s">
        <v>120</v>
      </c>
      <c r="C23" s="197">
        <v>1000000</v>
      </c>
      <c r="D23" s="198">
        <v>0</v>
      </c>
      <c r="E23" s="199">
        <f t="shared" si="0"/>
        <v>1000000</v>
      </c>
    </row>
    <row r="24" spans="1:5" ht="15.75">
      <c r="A24" s="165">
        <v>18</v>
      </c>
      <c r="B24" s="200" t="s">
        <v>67</v>
      </c>
      <c r="C24" s="282">
        <v>125000000</v>
      </c>
      <c r="D24" s="142">
        <v>10175000</v>
      </c>
      <c r="E24" s="285">
        <f>C24-D24-D25-D26-D27-D28-D29-D30</f>
        <v>29907600</v>
      </c>
    </row>
    <row r="25" spans="1:5" ht="15.75">
      <c r="A25" s="166">
        <v>19</v>
      </c>
      <c r="B25" s="162" t="s">
        <v>91</v>
      </c>
      <c r="C25" s="283"/>
      <c r="D25" s="186">
        <v>0</v>
      </c>
      <c r="E25" s="286"/>
    </row>
    <row r="26" spans="1:5" ht="15.75">
      <c r="A26" s="166">
        <v>20</v>
      </c>
      <c r="B26" s="162" t="s">
        <v>109</v>
      </c>
      <c r="C26" s="283"/>
      <c r="D26" s="143">
        <v>40895000</v>
      </c>
      <c r="E26" s="286"/>
    </row>
    <row r="27" spans="1:5" ht="15.75">
      <c r="A27" s="166">
        <v>21</v>
      </c>
      <c r="B27" s="157" t="s">
        <v>85</v>
      </c>
      <c r="C27" s="283"/>
      <c r="D27" s="143">
        <v>41511400</v>
      </c>
      <c r="E27" s="286"/>
    </row>
    <row r="28" spans="1:5" ht="15.75">
      <c r="A28" s="166">
        <v>22</v>
      </c>
      <c r="B28" s="162" t="s">
        <v>86</v>
      </c>
      <c r="C28" s="283"/>
      <c r="D28" s="143">
        <v>0</v>
      </c>
      <c r="E28" s="286"/>
    </row>
    <row r="29" spans="1:5" ht="15.75">
      <c r="A29" s="166">
        <v>23</v>
      </c>
      <c r="B29" s="162" t="s">
        <v>77</v>
      </c>
      <c r="C29" s="283"/>
      <c r="D29" s="143">
        <v>2511000</v>
      </c>
      <c r="E29" s="286"/>
    </row>
    <row r="30" spans="1:5" ht="16.5" thickBot="1">
      <c r="A30" s="167">
        <v>24</v>
      </c>
      <c r="B30" s="163" t="s">
        <v>78</v>
      </c>
      <c r="C30" s="284"/>
      <c r="D30" s="144">
        <v>0</v>
      </c>
      <c r="E30" s="287"/>
    </row>
    <row r="31" spans="1:5" ht="15.75">
      <c r="A31" s="154"/>
      <c r="B31" s="147" t="s">
        <v>110</v>
      </c>
      <c r="C31" s="149">
        <f>SUM(C7:C30)</f>
        <v>879000000</v>
      </c>
      <c r="D31" s="151">
        <f>SUM(D7:D30)</f>
        <v>681569876.24</v>
      </c>
      <c r="E31" s="174">
        <f>C31-D31</f>
        <v>197430123.76</v>
      </c>
    </row>
    <row r="32" spans="1:5" ht="15.75">
      <c r="A32" s="154"/>
      <c r="B32" s="148" t="s">
        <v>79</v>
      </c>
      <c r="C32" s="150">
        <f>879000000</f>
        <v>879000000</v>
      </c>
      <c r="D32" s="152"/>
      <c r="E32" s="171"/>
    </row>
    <row r="33" spans="1:5" ht="16.5" thickBot="1">
      <c r="A33" s="155"/>
      <c r="B33" s="136" t="s">
        <v>82</v>
      </c>
      <c r="C33" s="172">
        <f>C32-C31</f>
        <v>0</v>
      </c>
      <c r="D33" s="173"/>
      <c r="E33" s="173"/>
    </row>
    <row r="35" spans="2:6" ht="15.75">
      <c r="B35" s="258" t="s">
        <v>94</v>
      </c>
      <c r="C35" s="258"/>
      <c r="D35" s="258"/>
      <c r="E35" s="258"/>
      <c r="F35" s="258"/>
    </row>
  </sheetData>
  <sheetProtection/>
  <mergeCells count="4">
    <mergeCell ref="A2:E2"/>
    <mergeCell ref="B35:F35"/>
    <mergeCell ref="C24:C30"/>
    <mergeCell ref="E24:E30"/>
  </mergeCells>
  <printOptions/>
  <pageMargins left="0.7" right="0.7" top="0.75" bottom="0.75" header="0.3" footer="0.3"/>
  <pageSetup fitToHeight="1" fitToWidth="1" horizontalDpi="600" verticalDpi="600" orientation="portrait" paperSize="9" scale="77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"/>
  <sheetViews>
    <sheetView zoomScalePageLayoutView="0" workbookViewId="0" topLeftCell="A10">
      <selection activeCell="J8" sqref="J8"/>
    </sheetView>
  </sheetViews>
  <sheetFormatPr defaultColWidth="9.140625" defaultRowHeight="15"/>
  <cols>
    <col min="1" max="1" width="6.8515625" style="0" customWidth="1"/>
    <col min="2" max="2" width="40.28125" style="0" customWidth="1"/>
    <col min="3" max="3" width="20.8515625" style="0" customWidth="1"/>
    <col min="4" max="4" width="18.8515625" style="0" customWidth="1"/>
    <col min="5" max="5" width="18.140625" style="0" customWidth="1"/>
    <col min="6" max="6" width="24.57421875" style="0" customWidth="1"/>
  </cols>
  <sheetData>
    <row r="1" ht="15">
      <c r="E1" s="175"/>
    </row>
    <row r="2" spans="1:5" ht="47.25" customHeight="1">
      <c r="A2" s="263" t="s">
        <v>111</v>
      </c>
      <c r="B2" s="264"/>
      <c r="C2" s="264"/>
      <c r="D2" s="264"/>
      <c r="E2" s="270"/>
    </row>
    <row r="3" spans="1:5" ht="15.75">
      <c r="A3" s="2"/>
      <c r="B3" s="2"/>
      <c r="C3" s="2"/>
      <c r="D3" s="2"/>
      <c r="E3" s="2"/>
    </row>
    <row r="4" spans="1:5" ht="15.75">
      <c r="A4" s="2"/>
      <c r="C4" s="127" t="s">
        <v>124</v>
      </c>
      <c r="D4" s="2"/>
      <c r="E4" s="2"/>
    </row>
    <row r="5" ht="15.75" thickBot="1"/>
    <row r="6" spans="1:5" ht="75.75" customHeight="1" thickBot="1">
      <c r="A6" s="188" t="s">
        <v>2</v>
      </c>
      <c r="B6" s="189" t="s">
        <v>102</v>
      </c>
      <c r="C6" s="190" t="s">
        <v>4</v>
      </c>
      <c r="D6" s="178" t="s">
        <v>27</v>
      </c>
      <c r="E6" s="178" t="s">
        <v>15</v>
      </c>
    </row>
    <row r="7" spans="1:5" ht="31.5">
      <c r="A7" s="165">
        <v>1</v>
      </c>
      <c r="B7" s="221" t="s">
        <v>125</v>
      </c>
      <c r="C7" s="219">
        <v>240000000</v>
      </c>
      <c r="D7" s="212">
        <v>223176201</v>
      </c>
      <c r="E7" s="212">
        <f>C7-D7</f>
        <v>16823799</v>
      </c>
    </row>
    <row r="8" spans="1:5" ht="15.75">
      <c r="A8" s="166">
        <v>2</v>
      </c>
      <c r="B8" s="192" t="s">
        <v>84</v>
      </c>
      <c r="C8" s="220">
        <v>200000000</v>
      </c>
      <c r="D8" s="180">
        <v>174648910</v>
      </c>
      <c r="E8" s="169">
        <f aca="true" t="shared" si="0" ref="E8:E23">C8-D8</f>
        <v>25351090</v>
      </c>
    </row>
    <row r="9" spans="1:5" ht="15.75">
      <c r="A9" s="166">
        <v>3</v>
      </c>
      <c r="B9" s="192" t="s">
        <v>70</v>
      </c>
      <c r="C9" s="220">
        <v>80000000</v>
      </c>
      <c r="D9" s="180">
        <v>41869950</v>
      </c>
      <c r="E9" s="169">
        <f t="shared" si="0"/>
        <v>38130050</v>
      </c>
    </row>
    <row r="10" spans="1:5" ht="15.75">
      <c r="A10" s="166">
        <v>4</v>
      </c>
      <c r="B10" s="192" t="s">
        <v>104</v>
      </c>
      <c r="C10" s="220">
        <v>60000000</v>
      </c>
      <c r="D10" s="180">
        <v>33052500</v>
      </c>
      <c r="E10" s="169">
        <f t="shared" si="0"/>
        <v>26947500</v>
      </c>
    </row>
    <row r="11" spans="1:5" ht="15.75">
      <c r="A11" s="166">
        <v>5</v>
      </c>
      <c r="B11" s="194" t="s">
        <v>105</v>
      </c>
      <c r="C11" s="220">
        <v>20000000</v>
      </c>
      <c r="D11" s="180">
        <v>4782400</v>
      </c>
      <c r="E11" s="169">
        <f t="shared" si="0"/>
        <v>15217600</v>
      </c>
    </row>
    <row r="12" spans="1:5" ht="15.75">
      <c r="A12" s="166">
        <v>6</v>
      </c>
      <c r="B12" s="195" t="s">
        <v>66</v>
      </c>
      <c r="C12" s="220">
        <v>20000000</v>
      </c>
      <c r="D12" s="180">
        <v>16148843.7</v>
      </c>
      <c r="E12" s="169">
        <f t="shared" si="0"/>
        <v>3851156.3000000007</v>
      </c>
    </row>
    <row r="13" spans="1:5" ht="15.75">
      <c r="A13" s="166">
        <v>7</v>
      </c>
      <c r="B13" s="192" t="s">
        <v>68</v>
      </c>
      <c r="C13" s="220">
        <v>40000000</v>
      </c>
      <c r="D13" s="180">
        <v>35300000</v>
      </c>
      <c r="E13" s="169">
        <f t="shared" si="0"/>
        <v>4700000</v>
      </c>
    </row>
    <row r="14" spans="1:5" ht="15.75">
      <c r="A14" s="166">
        <v>8</v>
      </c>
      <c r="B14" s="194" t="s">
        <v>89</v>
      </c>
      <c r="C14" s="220">
        <v>32000000</v>
      </c>
      <c r="D14" s="180">
        <v>17078040</v>
      </c>
      <c r="E14" s="169">
        <f t="shared" si="0"/>
        <v>14921960</v>
      </c>
    </row>
    <row r="15" spans="1:5" ht="15.75">
      <c r="A15" s="166">
        <v>9</v>
      </c>
      <c r="B15" s="192" t="s">
        <v>98</v>
      </c>
      <c r="C15" s="220">
        <v>35000000</v>
      </c>
      <c r="D15" s="180">
        <v>22610000</v>
      </c>
      <c r="E15" s="169">
        <f t="shared" si="0"/>
        <v>12390000</v>
      </c>
    </row>
    <row r="16" spans="1:5" ht="15.75">
      <c r="A16" s="166">
        <v>10</v>
      </c>
      <c r="B16" s="192" t="s">
        <v>116</v>
      </c>
      <c r="C16" s="220">
        <v>50000000</v>
      </c>
      <c r="D16" s="143">
        <v>15000000</v>
      </c>
      <c r="E16" s="169">
        <f t="shared" si="0"/>
        <v>35000000</v>
      </c>
    </row>
    <row r="17" spans="1:5" ht="15.75">
      <c r="A17" s="166">
        <v>11</v>
      </c>
      <c r="B17" s="192" t="s">
        <v>85</v>
      </c>
      <c r="C17" s="220">
        <v>70000000</v>
      </c>
      <c r="D17" s="180">
        <v>48747400</v>
      </c>
      <c r="E17" s="169">
        <f t="shared" si="0"/>
        <v>21252600</v>
      </c>
    </row>
    <row r="18" spans="1:5" ht="15.75">
      <c r="A18" s="166">
        <v>12</v>
      </c>
      <c r="B18" s="192" t="s">
        <v>106</v>
      </c>
      <c r="C18" s="220">
        <v>30000000</v>
      </c>
      <c r="D18" s="143">
        <v>21462000</v>
      </c>
      <c r="E18" s="169">
        <f t="shared" si="0"/>
        <v>8538000</v>
      </c>
    </row>
    <row r="19" spans="1:5" ht="15.75">
      <c r="A19" s="166">
        <v>13</v>
      </c>
      <c r="B19" s="192" t="s">
        <v>97</v>
      </c>
      <c r="C19" s="220">
        <v>7000000</v>
      </c>
      <c r="D19" s="143">
        <v>3500000</v>
      </c>
      <c r="E19" s="169">
        <f t="shared" si="0"/>
        <v>3500000</v>
      </c>
    </row>
    <row r="20" spans="1:5" ht="15.75">
      <c r="A20" s="166">
        <v>14</v>
      </c>
      <c r="B20" s="192" t="s">
        <v>118</v>
      </c>
      <c r="C20" s="220">
        <v>20000000</v>
      </c>
      <c r="D20" s="180">
        <v>3000000</v>
      </c>
      <c r="E20" s="169">
        <f t="shared" si="0"/>
        <v>17000000</v>
      </c>
    </row>
    <row r="21" spans="1:5" ht="15.75">
      <c r="A21" s="166">
        <v>15</v>
      </c>
      <c r="B21" s="192" t="s">
        <v>107</v>
      </c>
      <c r="C21" s="220">
        <v>10000000</v>
      </c>
      <c r="D21" s="180">
        <v>8564000</v>
      </c>
      <c r="E21" s="169">
        <f t="shared" si="0"/>
        <v>1436000</v>
      </c>
    </row>
    <row r="22" spans="1:5" ht="15.75">
      <c r="A22" s="166">
        <v>16</v>
      </c>
      <c r="B22" s="209" t="s">
        <v>67</v>
      </c>
      <c r="C22" s="220">
        <v>20000000</v>
      </c>
      <c r="D22" s="180">
        <v>5175000</v>
      </c>
      <c r="E22" s="169">
        <f t="shared" si="0"/>
        <v>14825000</v>
      </c>
    </row>
    <row r="23" spans="1:5" ht="15.75">
      <c r="A23" s="166">
        <v>17</v>
      </c>
      <c r="B23" s="210" t="s">
        <v>123</v>
      </c>
      <c r="C23" s="193">
        <v>30000000</v>
      </c>
      <c r="D23" s="180">
        <v>10000000</v>
      </c>
      <c r="E23" s="169">
        <f t="shared" si="0"/>
        <v>20000000</v>
      </c>
    </row>
    <row r="24" spans="1:5" ht="15.75">
      <c r="A24" s="166">
        <v>18</v>
      </c>
      <c r="B24" s="210" t="s">
        <v>122</v>
      </c>
      <c r="C24" s="289">
        <v>10000000</v>
      </c>
      <c r="D24" s="180">
        <v>0</v>
      </c>
      <c r="E24" s="291">
        <f>C24-D26-D28</f>
        <v>6801291.279999999</v>
      </c>
    </row>
    <row r="25" spans="1:5" ht="15.75">
      <c r="A25" s="166">
        <v>19</v>
      </c>
      <c r="B25" s="192" t="s">
        <v>117</v>
      </c>
      <c r="C25" s="289"/>
      <c r="D25" s="143">
        <v>0</v>
      </c>
      <c r="E25" s="286"/>
    </row>
    <row r="26" spans="1:5" ht="15.75">
      <c r="A26" s="166">
        <v>20</v>
      </c>
      <c r="B26" s="192" t="s">
        <v>96</v>
      </c>
      <c r="C26" s="289"/>
      <c r="D26" s="143">
        <v>687708.72</v>
      </c>
      <c r="E26" s="286"/>
    </row>
    <row r="27" spans="1:5" ht="15.75">
      <c r="A27" s="166">
        <v>21</v>
      </c>
      <c r="B27" s="192" t="s">
        <v>86</v>
      </c>
      <c r="C27" s="289"/>
      <c r="D27" s="143">
        <v>0</v>
      </c>
      <c r="E27" s="286"/>
    </row>
    <row r="28" spans="1:5" ht="15.75">
      <c r="A28" s="166">
        <v>22</v>
      </c>
      <c r="B28" s="192" t="s">
        <v>77</v>
      </c>
      <c r="C28" s="289"/>
      <c r="D28" s="143">
        <v>2511000</v>
      </c>
      <c r="E28" s="286"/>
    </row>
    <row r="29" spans="1:5" ht="16.5" thickBot="1">
      <c r="A29" s="167">
        <v>23</v>
      </c>
      <c r="B29" s="211" t="s">
        <v>78</v>
      </c>
      <c r="C29" s="290"/>
      <c r="D29" s="213">
        <v>0</v>
      </c>
      <c r="E29" s="287"/>
    </row>
    <row r="30" spans="1:6" ht="15.75">
      <c r="A30" s="214"/>
      <c r="B30" s="217" t="s">
        <v>110</v>
      </c>
      <c r="C30" s="223">
        <f>SUM(C7:C29)</f>
        <v>974000000</v>
      </c>
      <c r="D30" s="223">
        <f>SUM(D7:D29)</f>
        <v>687313953.4200001</v>
      </c>
      <c r="E30" s="223">
        <f>SUM(E7:E29)</f>
        <v>286686046.58</v>
      </c>
      <c r="F30" s="19"/>
    </row>
    <row r="31" spans="1:5" ht="15.75">
      <c r="A31" s="215"/>
      <c r="B31" s="218" t="s">
        <v>79</v>
      </c>
      <c r="C31" s="224">
        <v>1010000000</v>
      </c>
      <c r="D31" s="225"/>
      <c r="E31" s="226"/>
    </row>
    <row r="32" spans="1:5" ht="16.5" thickBot="1">
      <c r="A32" s="216"/>
      <c r="B32" s="211" t="s">
        <v>82</v>
      </c>
      <c r="C32" s="227">
        <f>C31-C30</f>
        <v>36000000</v>
      </c>
      <c r="D32" s="228"/>
      <c r="E32" s="228"/>
    </row>
    <row r="34" spans="2:5" ht="15.75">
      <c r="B34" s="288" t="s">
        <v>94</v>
      </c>
      <c r="C34" s="288"/>
      <c r="D34" s="288"/>
      <c r="E34" s="288"/>
    </row>
  </sheetData>
  <sheetProtection/>
  <mergeCells count="4">
    <mergeCell ref="A2:E2"/>
    <mergeCell ref="B34:E34"/>
    <mergeCell ref="C24:C29"/>
    <mergeCell ref="E24:E29"/>
  </mergeCells>
  <printOptions/>
  <pageMargins left="0.7" right="0.7" top="0.75" bottom="0.75" header="0.3" footer="0.3"/>
  <pageSetup fitToHeight="1" fitToWidth="1" horizontalDpi="600" verticalDpi="600" orientation="portrait" paperSize="9" scale="77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35"/>
  <sheetViews>
    <sheetView zoomScalePageLayoutView="0" workbookViewId="0" topLeftCell="A4">
      <selection activeCell="M31" sqref="L31:M31"/>
    </sheetView>
  </sheetViews>
  <sheetFormatPr defaultColWidth="9.140625" defaultRowHeight="15"/>
  <cols>
    <col min="1" max="1" width="6.8515625" style="0" customWidth="1"/>
    <col min="2" max="2" width="39.57421875" style="0" customWidth="1"/>
    <col min="3" max="3" width="18.00390625" style="0" customWidth="1"/>
    <col min="4" max="4" width="16.8515625" style="0" customWidth="1"/>
    <col min="5" max="5" width="15.28125" style="0" customWidth="1"/>
  </cols>
  <sheetData>
    <row r="2" spans="2:5" ht="47.25" customHeight="1">
      <c r="B2" s="263" t="s">
        <v>111</v>
      </c>
      <c r="C2" s="263"/>
      <c r="D2" s="263"/>
      <c r="E2" s="263"/>
    </row>
    <row r="3" ht="15.75">
      <c r="A3" s="2"/>
    </row>
    <row r="4" spans="1:3" ht="15.75">
      <c r="A4" s="2"/>
      <c r="C4" s="127" t="s">
        <v>139</v>
      </c>
    </row>
    <row r="6" spans="1:5" ht="75.75" customHeight="1">
      <c r="A6" s="241" t="s">
        <v>2</v>
      </c>
      <c r="B6" s="201" t="s">
        <v>102</v>
      </c>
      <c r="C6" s="222" t="s">
        <v>137</v>
      </c>
      <c r="D6" s="187" t="s">
        <v>136</v>
      </c>
      <c r="E6" s="187" t="s">
        <v>138</v>
      </c>
    </row>
    <row r="7" spans="1:5" ht="15">
      <c r="A7" s="242">
        <v>1</v>
      </c>
      <c r="B7" s="232" t="s">
        <v>126</v>
      </c>
      <c r="C7" s="66">
        <v>250000</v>
      </c>
      <c r="D7" s="177">
        <v>225861.501</v>
      </c>
      <c r="E7" s="240">
        <f>C7-D7</f>
        <v>24138.49900000001</v>
      </c>
    </row>
    <row r="8" spans="1:5" ht="15">
      <c r="A8" s="242">
        <v>2</v>
      </c>
      <c r="B8" s="232" t="s">
        <v>127</v>
      </c>
      <c r="C8" s="66">
        <v>200000</v>
      </c>
      <c r="D8" s="177">
        <v>176006.735</v>
      </c>
      <c r="E8" s="240">
        <f aca="true" t="shared" si="0" ref="E8:E24">C8-D8</f>
        <v>23993.265000000014</v>
      </c>
    </row>
    <row r="9" spans="1:5" ht="15">
      <c r="A9" s="242">
        <v>3</v>
      </c>
      <c r="B9" s="232" t="s">
        <v>70</v>
      </c>
      <c r="C9" s="66">
        <v>50000</v>
      </c>
      <c r="D9" s="177">
        <v>35359.95</v>
      </c>
      <c r="E9" s="240">
        <f t="shared" si="0"/>
        <v>14640.050000000003</v>
      </c>
    </row>
    <row r="10" spans="1:5" ht="15">
      <c r="A10" s="242">
        <v>4</v>
      </c>
      <c r="B10" s="232" t="s">
        <v>104</v>
      </c>
      <c r="C10" s="66">
        <v>60000</v>
      </c>
      <c r="D10" s="177">
        <v>39902.5</v>
      </c>
      <c r="E10" s="240">
        <f t="shared" si="0"/>
        <v>20097.5</v>
      </c>
    </row>
    <row r="11" spans="1:5" ht="15">
      <c r="A11" s="242">
        <v>5</v>
      </c>
      <c r="B11" s="232" t="s">
        <v>105</v>
      </c>
      <c r="C11" s="66">
        <v>20000</v>
      </c>
      <c r="D11" s="177">
        <v>4782.4</v>
      </c>
      <c r="E11" s="240">
        <f t="shared" si="0"/>
        <v>15217.6</v>
      </c>
    </row>
    <row r="12" spans="1:5" ht="15">
      <c r="A12" s="242">
        <v>6</v>
      </c>
      <c r="B12" s="232" t="s">
        <v>66</v>
      </c>
      <c r="C12" s="66">
        <v>35000</v>
      </c>
      <c r="D12" s="177">
        <v>17828.843</v>
      </c>
      <c r="E12" s="240">
        <f t="shared" si="0"/>
        <v>17171.157</v>
      </c>
    </row>
    <row r="13" spans="1:5" ht="15">
      <c r="A13" s="242">
        <v>7</v>
      </c>
      <c r="B13" s="232" t="s">
        <v>68</v>
      </c>
      <c r="C13" s="66">
        <v>50000</v>
      </c>
      <c r="D13" s="177">
        <v>41400</v>
      </c>
      <c r="E13" s="240">
        <f t="shared" si="0"/>
        <v>8600</v>
      </c>
    </row>
    <row r="14" spans="1:5" ht="15">
      <c r="A14" s="242">
        <v>8</v>
      </c>
      <c r="B14" s="232" t="s">
        <v>128</v>
      </c>
      <c r="C14" s="66">
        <v>32000</v>
      </c>
      <c r="D14" s="177">
        <v>14078.04</v>
      </c>
      <c r="E14" s="240">
        <f t="shared" si="0"/>
        <v>17921.96</v>
      </c>
    </row>
    <row r="15" spans="1:5" ht="15">
      <c r="A15" s="242">
        <v>9</v>
      </c>
      <c r="B15" s="232" t="s">
        <v>129</v>
      </c>
      <c r="C15" s="66">
        <v>35000</v>
      </c>
      <c r="D15" s="177">
        <v>22610</v>
      </c>
      <c r="E15" s="240">
        <f t="shared" si="0"/>
        <v>12390</v>
      </c>
    </row>
    <row r="16" spans="1:5" ht="15">
      <c r="A16" s="242">
        <v>10</v>
      </c>
      <c r="B16" s="233" t="s">
        <v>85</v>
      </c>
      <c r="C16" s="66">
        <v>70000</v>
      </c>
      <c r="D16" s="177">
        <v>45747.4</v>
      </c>
      <c r="E16" s="240">
        <f t="shared" si="0"/>
        <v>24252.6</v>
      </c>
    </row>
    <row r="17" spans="1:5" ht="15">
      <c r="A17" s="242">
        <v>11</v>
      </c>
      <c r="B17" s="232" t="s">
        <v>106</v>
      </c>
      <c r="C17" s="66">
        <v>20000</v>
      </c>
      <c r="D17" s="177">
        <v>11462</v>
      </c>
      <c r="E17" s="240">
        <f t="shared" si="0"/>
        <v>8538</v>
      </c>
    </row>
    <row r="18" spans="1:5" ht="15">
      <c r="A18" s="242">
        <v>12</v>
      </c>
      <c r="B18" s="232" t="s">
        <v>131</v>
      </c>
      <c r="C18" s="66">
        <v>7000</v>
      </c>
      <c r="D18" s="177">
        <v>3500</v>
      </c>
      <c r="E18" s="240">
        <f t="shared" si="0"/>
        <v>3500</v>
      </c>
    </row>
    <row r="19" spans="1:5" ht="15">
      <c r="A19" s="242">
        <v>13</v>
      </c>
      <c r="B19" s="232" t="s">
        <v>116</v>
      </c>
      <c r="C19" s="66">
        <v>50000</v>
      </c>
      <c r="D19" s="177">
        <v>30000</v>
      </c>
      <c r="E19" s="240">
        <f t="shared" si="0"/>
        <v>20000</v>
      </c>
    </row>
    <row r="20" spans="1:5" ht="15">
      <c r="A20" s="242">
        <v>14</v>
      </c>
      <c r="B20" s="232" t="s">
        <v>118</v>
      </c>
      <c r="C20" s="66">
        <v>20000</v>
      </c>
      <c r="D20" s="177">
        <v>3000</v>
      </c>
      <c r="E20" s="240">
        <f t="shared" si="0"/>
        <v>17000</v>
      </c>
    </row>
    <row r="21" spans="1:5" ht="15">
      <c r="A21" s="242">
        <v>15</v>
      </c>
      <c r="B21" s="232" t="s">
        <v>107</v>
      </c>
      <c r="C21" s="66">
        <v>20000</v>
      </c>
      <c r="D21" s="177">
        <v>14846.154</v>
      </c>
      <c r="E21" s="240">
        <f t="shared" si="0"/>
        <v>5153.846</v>
      </c>
    </row>
    <row r="22" spans="1:5" ht="15">
      <c r="A22" s="242">
        <v>16</v>
      </c>
      <c r="B22" s="234" t="s">
        <v>67</v>
      </c>
      <c r="C22" s="66">
        <v>20000</v>
      </c>
      <c r="D22" s="177">
        <v>6148</v>
      </c>
      <c r="E22" s="240">
        <f t="shared" si="0"/>
        <v>13852</v>
      </c>
    </row>
    <row r="23" spans="1:5" ht="15">
      <c r="A23" s="242">
        <v>17</v>
      </c>
      <c r="B23" s="235" t="s">
        <v>134</v>
      </c>
      <c r="C23" s="66">
        <v>30000</v>
      </c>
      <c r="D23" s="177">
        <v>10000</v>
      </c>
      <c r="E23" s="240">
        <f t="shared" si="0"/>
        <v>20000</v>
      </c>
    </row>
    <row r="24" spans="1:5" ht="15">
      <c r="A24" s="242">
        <v>18</v>
      </c>
      <c r="B24" s="236" t="s">
        <v>135</v>
      </c>
      <c r="C24" s="66">
        <v>10000</v>
      </c>
      <c r="D24" s="177">
        <v>0</v>
      </c>
      <c r="E24" s="240">
        <f t="shared" si="0"/>
        <v>10000</v>
      </c>
    </row>
    <row r="25" spans="1:5" ht="15">
      <c r="A25" s="242">
        <v>19</v>
      </c>
      <c r="B25" s="232" t="s">
        <v>132</v>
      </c>
      <c r="C25" s="292">
        <v>10000</v>
      </c>
      <c r="D25" s="237">
        <v>0</v>
      </c>
      <c r="E25" s="293">
        <f>C25-D27-D29</f>
        <v>6801.290000000001</v>
      </c>
    </row>
    <row r="26" spans="1:5" ht="15">
      <c r="A26" s="242">
        <v>20</v>
      </c>
      <c r="B26" s="234" t="s">
        <v>133</v>
      </c>
      <c r="C26" s="292"/>
      <c r="D26" s="237">
        <v>0</v>
      </c>
      <c r="E26" s="293"/>
    </row>
    <row r="27" spans="1:5" ht="15">
      <c r="A27" s="242">
        <v>21</v>
      </c>
      <c r="B27" s="232" t="s">
        <v>130</v>
      </c>
      <c r="C27" s="292"/>
      <c r="D27" s="177">
        <v>687.71</v>
      </c>
      <c r="E27" s="293"/>
    </row>
    <row r="28" spans="1:5" ht="15">
      <c r="A28" s="242">
        <v>22</v>
      </c>
      <c r="B28" s="234" t="s">
        <v>78</v>
      </c>
      <c r="C28" s="292"/>
      <c r="D28" s="237">
        <v>0</v>
      </c>
      <c r="E28" s="293"/>
    </row>
    <row r="29" spans="1:5" ht="15">
      <c r="A29" s="242">
        <v>23</v>
      </c>
      <c r="B29" s="234" t="s">
        <v>99</v>
      </c>
      <c r="C29" s="292"/>
      <c r="D29" s="177">
        <v>2511</v>
      </c>
      <c r="E29" s="293"/>
    </row>
    <row r="30" spans="1:5" ht="15.75">
      <c r="A30" s="242"/>
      <c r="B30" s="245" t="s">
        <v>110</v>
      </c>
      <c r="C30" s="33">
        <f>SUM(C7:C29)</f>
        <v>989000</v>
      </c>
      <c r="D30" s="238">
        <f>SUM(D7:D29)</f>
        <v>705732.233</v>
      </c>
      <c r="E30" s="238">
        <f>SUM(E7:E29)</f>
        <v>283267.767</v>
      </c>
    </row>
    <row r="31" spans="1:5" ht="15.75">
      <c r="A31" s="242"/>
      <c r="B31" s="207" t="s">
        <v>79</v>
      </c>
      <c r="C31" s="243">
        <v>1010000</v>
      </c>
      <c r="D31" s="237"/>
      <c r="E31" s="239"/>
    </row>
    <row r="32" spans="1:5" ht="15.75">
      <c r="A32" s="242"/>
      <c r="B32" s="131" t="s">
        <v>82</v>
      </c>
      <c r="C32" s="88">
        <f>C31-C30</f>
        <v>21000</v>
      </c>
      <c r="D32" s="83"/>
      <c r="E32" s="83"/>
    </row>
    <row r="33" ht="15">
      <c r="A33" s="244"/>
    </row>
    <row r="35" spans="2:5" ht="15.75">
      <c r="B35" s="229" t="s">
        <v>94</v>
      </c>
      <c r="C35" s="229"/>
      <c r="D35" s="229"/>
      <c r="E35" s="229"/>
    </row>
  </sheetData>
  <sheetProtection/>
  <mergeCells count="3">
    <mergeCell ref="C25:C29"/>
    <mergeCell ref="E25:E29"/>
    <mergeCell ref="B2:E2"/>
  </mergeCells>
  <printOptions/>
  <pageMargins left="0.7" right="0.7" top="0.75" bottom="0.75" header="0.3" footer="0.3"/>
  <pageSetup fitToHeight="1" fitToWidth="1"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6"/>
  <sheetViews>
    <sheetView zoomScalePageLayoutView="0" workbookViewId="0" topLeftCell="A1">
      <selection activeCell="C18" sqref="C18"/>
    </sheetView>
  </sheetViews>
  <sheetFormatPr defaultColWidth="9.140625" defaultRowHeight="15"/>
  <cols>
    <col min="1" max="1" width="9.140625" style="0" customWidth="1"/>
    <col min="2" max="2" width="33.28125" style="0" customWidth="1"/>
    <col min="3" max="3" width="18.8515625" style="0" customWidth="1"/>
    <col min="4" max="4" width="17.7109375" style="0" customWidth="1"/>
    <col min="5" max="5" width="18.140625" style="0" customWidth="1"/>
  </cols>
  <sheetData>
    <row r="1" spans="1:5" ht="34.5" customHeight="1">
      <c r="A1" s="263" t="s">
        <v>22</v>
      </c>
      <c r="B1" s="264"/>
      <c r="C1" s="264"/>
      <c r="D1" s="264"/>
      <c r="E1" s="270"/>
    </row>
    <row r="2" spans="1:5" ht="15.75">
      <c r="A2" s="2"/>
      <c r="B2" s="2"/>
      <c r="C2" s="2"/>
      <c r="D2" s="2"/>
      <c r="E2" s="2"/>
    </row>
    <row r="3" spans="1:5" ht="15.75">
      <c r="A3" s="2"/>
      <c r="B3" s="3" t="s">
        <v>25</v>
      </c>
      <c r="C3" s="2"/>
      <c r="D3" s="2"/>
      <c r="E3" s="2"/>
    </row>
    <row r="4" spans="1:5" ht="15.75">
      <c r="A4" s="2"/>
      <c r="B4" s="2"/>
      <c r="C4" s="2"/>
      <c r="D4" s="2"/>
      <c r="E4" s="2"/>
    </row>
    <row r="5" spans="1:5" ht="15">
      <c r="A5" s="267" t="s">
        <v>2</v>
      </c>
      <c r="B5" s="267" t="s">
        <v>3</v>
      </c>
      <c r="C5" s="267" t="s">
        <v>4</v>
      </c>
      <c r="D5" s="268" t="s">
        <v>16</v>
      </c>
      <c r="E5" s="261" t="s">
        <v>15</v>
      </c>
    </row>
    <row r="6" spans="1:5" ht="15">
      <c r="A6" s="267"/>
      <c r="B6" s="267"/>
      <c r="C6" s="267"/>
      <c r="D6" s="269"/>
      <c r="E6" s="262"/>
    </row>
    <row r="7" spans="1:5" ht="15.75">
      <c r="A7" s="5">
        <v>1</v>
      </c>
      <c r="B7" s="7" t="s">
        <v>24</v>
      </c>
      <c r="C7" s="6">
        <v>54000000</v>
      </c>
      <c r="D7" s="6">
        <v>48251122.84</v>
      </c>
      <c r="E7" s="6">
        <f>C7-D7</f>
        <v>5748877.159999996</v>
      </c>
    </row>
    <row r="8" spans="1:5" ht="15.75">
      <c r="A8" s="5">
        <v>2</v>
      </c>
      <c r="B8" s="8" t="s">
        <v>7</v>
      </c>
      <c r="C8" s="6">
        <v>36000000</v>
      </c>
      <c r="D8" s="6">
        <v>13304000</v>
      </c>
      <c r="E8" s="6">
        <f aca="true" t="shared" si="0" ref="E8:E16">C8-D8</f>
        <v>22696000</v>
      </c>
    </row>
    <row r="9" spans="1:5" ht="15.75">
      <c r="A9" s="5">
        <v>3</v>
      </c>
      <c r="B9" s="8" t="s">
        <v>8</v>
      </c>
      <c r="C9" s="6">
        <v>18000000</v>
      </c>
      <c r="D9" s="6">
        <v>0</v>
      </c>
      <c r="E9" s="6">
        <f t="shared" si="0"/>
        <v>18000000</v>
      </c>
    </row>
    <row r="10" spans="1:5" ht="15.75">
      <c r="A10" s="5">
        <v>4</v>
      </c>
      <c r="B10" s="8" t="s">
        <v>9</v>
      </c>
      <c r="C10" s="6">
        <v>36000000</v>
      </c>
      <c r="D10" s="6">
        <v>0</v>
      </c>
      <c r="E10" s="6">
        <f t="shared" si="0"/>
        <v>36000000</v>
      </c>
    </row>
    <row r="11" spans="1:5" ht="15.75">
      <c r="A11" s="5">
        <v>5</v>
      </c>
      <c r="B11" s="8" t="s">
        <v>10</v>
      </c>
      <c r="C11" s="6">
        <v>36000000</v>
      </c>
      <c r="D11" s="6">
        <v>620125</v>
      </c>
      <c r="E11" s="6">
        <f t="shared" si="0"/>
        <v>35379875</v>
      </c>
    </row>
    <row r="12" spans="1:5" ht="15.75">
      <c r="A12" s="5">
        <v>6</v>
      </c>
      <c r="B12" s="8" t="s">
        <v>11</v>
      </c>
      <c r="C12" s="6">
        <v>36000000</v>
      </c>
      <c r="D12" s="6">
        <v>1000000</v>
      </c>
      <c r="E12" s="6">
        <f t="shared" si="0"/>
        <v>35000000</v>
      </c>
    </row>
    <row r="13" spans="1:5" ht="15.75">
      <c r="A13" s="5">
        <v>7</v>
      </c>
      <c r="B13" s="8" t="s">
        <v>12</v>
      </c>
      <c r="C13" s="6">
        <v>36000000</v>
      </c>
      <c r="D13" s="6">
        <v>2748725</v>
      </c>
      <c r="E13" s="6">
        <f t="shared" si="0"/>
        <v>33251275</v>
      </c>
    </row>
    <row r="14" spans="1:5" ht="15.75">
      <c r="A14" s="5">
        <v>8</v>
      </c>
      <c r="B14" s="8" t="s">
        <v>19</v>
      </c>
      <c r="C14" s="6">
        <v>36000000</v>
      </c>
      <c r="D14" s="6">
        <v>6043000</v>
      </c>
      <c r="E14" s="6">
        <f t="shared" si="0"/>
        <v>29957000</v>
      </c>
    </row>
    <row r="15" spans="1:5" ht="15.75">
      <c r="A15" s="5">
        <v>9</v>
      </c>
      <c r="B15" s="8" t="s">
        <v>20</v>
      </c>
      <c r="C15" s="6">
        <v>36000000</v>
      </c>
      <c r="D15" s="6">
        <v>0</v>
      </c>
      <c r="E15" s="6">
        <f t="shared" si="0"/>
        <v>36000000</v>
      </c>
    </row>
    <row r="16" spans="1:5" ht="15.75">
      <c r="A16" s="5">
        <v>10</v>
      </c>
      <c r="B16" s="8" t="s">
        <v>21</v>
      </c>
      <c r="C16" s="6">
        <v>36000000</v>
      </c>
      <c r="D16" s="6">
        <v>21495000</v>
      </c>
      <c r="E16" s="6">
        <f t="shared" si="0"/>
        <v>14505000</v>
      </c>
    </row>
    <row r="17" spans="1:5" ht="15.75">
      <c r="A17" s="267" t="s">
        <v>5</v>
      </c>
      <c r="B17" s="267"/>
      <c r="C17" s="9">
        <f>SUM(C7:C16)</f>
        <v>360000000</v>
      </c>
      <c r="D17" s="9">
        <f>SUM(D7:D16)</f>
        <v>93461972.84</v>
      </c>
      <c r="E17" s="10">
        <f>C17-D17:D18</f>
        <v>266538027.16</v>
      </c>
    </row>
    <row r="18" spans="1:5" ht="15.75">
      <c r="A18" s="2"/>
      <c r="B18" s="2"/>
      <c r="C18" s="2"/>
      <c r="D18" s="2"/>
      <c r="E18" s="2"/>
    </row>
    <row r="19" spans="1:5" ht="15.75">
      <c r="A19" s="258"/>
      <c r="B19" s="258"/>
      <c r="C19" s="258"/>
      <c r="D19" s="258"/>
      <c r="E19" s="258"/>
    </row>
    <row r="20" spans="1:5" ht="15.75">
      <c r="A20" s="1"/>
      <c r="B20" s="4"/>
      <c r="C20" s="4"/>
      <c r="D20" s="4"/>
      <c r="E20" s="4"/>
    </row>
    <row r="21" spans="1:5" ht="15.75">
      <c r="A21" s="258" t="s">
        <v>23</v>
      </c>
      <c r="B21" s="258"/>
      <c r="C21" s="258"/>
      <c r="D21" s="258"/>
      <c r="E21" s="258"/>
    </row>
    <row r="22" spans="1:5" ht="18.75">
      <c r="A22" s="266"/>
      <c r="B22" s="266"/>
      <c r="C22" s="266"/>
      <c r="D22" s="266"/>
      <c r="E22" s="266"/>
    </row>
    <row r="23" spans="1:5" ht="15.75">
      <c r="A23" s="258" t="s">
        <v>0</v>
      </c>
      <c r="B23" s="258"/>
      <c r="C23" s="258"/>
      <c r="D23" s="258"/>
      <c r="E23" s="258"/>
    </row>
    <row r="24" spans="1:5" ht="15.75">
      <c r="A24" s="259"/>
      <c r="B24" s="259"/>
      <c r="C24" s="259"/>
      <c r="D24" s="259"/>
      <c r="E24" s="259"/>
    </row>
    <row r="25" spans="1:5" ht="15.75">
      <c r="A25" s="258" t="s">
        <v>17</v>
      </c>
      <c r="B25" s="258"/>
      <c r="C25" s="258"/>
      <c r="D25" s="258"/>
      <c r="E25" s="258"/>
    </row>
    <row r="26" spans="1:5" ht="18.75">
      <c r="A26" s="260"/>
      <c r="B26" s="260"/>
      <c r="C26" s="260"/>
      <c r="D26" s="260"/>
      <c r="E26" s="260"/>
    </row>
  </sheetData>
  <sheetProtection/>
  <mergeCells count="14">
    <mergeCell ref="A25:E25"/>
    <mergeCell ref="A26:E26"/>
    <mergeCell ref="A17:B17"/>
    <mergeCell ref="A19:E19"/>
    <mergeCell ref="A21:E21"/>
    <mergeCell ref="A22:E22"/>
    <mergeCell ref="A23:E23"/>
    <mergeCell ref="A24:E24"/>
    <mergeCell ref="A1:E1"/>
    <mergeCell ref="A5:A6"/>
    <mergeCell ref="B5:B6"/>
    <mergeCell ref="C5:C6"/>
    <mergeCell ref="D5:D6"/>
    <mergeCell ref="E5:E6"/>
  </mergeCells>
  <printOptions/>
  <pageMargins left="0.7" right="0.7" top="0.75" bottom="0.75" header="0.3" footer="0.3"/>
  <pageSetup fitToHeight="0" fitToWidth="1" horizontalDpi="600" verticalDpi="6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37"/>
  <sheetViews>
    <sheetView zoomScalePageLayoutView="0" workbookViewId="0" topLeftCell="A7">
      <selection activeCell="J24" sqref="J24"/>
    </sheetView>
  </sheetViews>
  <sheetFormatPr defaultColWidth="9.140625" defaultRowHeight="15"/>
  <cols>
    <col min="1" max="1" width="6.8515625" style="0" customWidth="1"/>
    <col min="2" max="2" width="39.57421875" style="0" customWidth="1"/>
    <col min="3" max="3" width="18.00390625" style="0" customWidth="1"/>
    <col min="4" max="4" width="16.8515625" style="0" customWidth="1"/>
    <col min="5" max="5" width="16.57421875" style="0" customWidth="1"/>
  </cols>
  <sheetData>
    <row r="2" spans="2:5" ht="47.25" customHeight="1">
      <c r="B2" s="263" t="s">
        <v>111</v>
      </c>
      <c r="C2" s="263"/>
      <c r="D2" s="263"/>
      <c r="E2" s="263"/>
    </row>
    <row r="3" ht="15.75">
      <c r="A3" s="2"/>
    </row>
    <row r="4" spans="1:3" ht="15.75">
      <c r="A4" s="2"/>
      <c r="C4" s="127" t="s">
        <v>142</v>
      </c>
    </row>
    <row r="6" spans="1:5" ht="75.75" customHeight="1">
      <c r="A6" s="241" t="s">
        <v>2</v>
      </c>
      <c r="B6" s="201" t="s">
        <v>102</v>
      </c>
      <c r="C6" s="230" t="s">
        <v>137</v>
      </c>
      <c r="D6" s="187" t="s">
        <v>136</v>
      </c>
      <c r="E6" s="187" t="s">
        <v>138</v>
      </c>
    </row>
    <row r="7" spans="1:5" ht="15">
      <c r="A7" s="242">
        <v>1</v>
      </c>
      <c r="B7" s="232" t="s">
        <v>126</v>
      </c>
      <c r="C7" s="251">
        <v>270000</v>
      </c>
      <c r="D7" s="252">
        <v>226121.328</v>
      </c>
      <c r="E7" s="240">
        <f>C7-D7</f>
        <v>43878.67199999999</v>
      </c>
    </row>
    <row r="8" spans="1:5" ht="15">
      <c r="A8" s="242">
        <v>2</v>
      </c>
      <c r="B8" s="232" t="s">
        <v>127</v>
      </c>
      <c r="C8" s="251">
        <v>230000</v>
      </c>
      <c r="D8" s="252">
        <v>205643.705</v>
      </c>
      <c r="E8" s="240">
        <f aca="true" t="shared" si="0" ref="E8:E24">C8-D8</f>
        <v>24356.295000000013</v>
      </c>
    </row>
    <row r="9" spans="1:5" ht="15">
      <c r="A9" s="242">
        <v>3</v>
      </c>
      <c r="B9" s="232" t="s">
        <v>70</v>
      </c>
      <c r="C9" s="251">
        <v>30000</v>
      </c>
      <c r="D9" s="252">
        <v>18996.75</v>
      </c>
      <c r="E9" s="240">
        <f t="shared" si="0"/>
        <v>11003.25</v>
      </c>
    </row>
    <row r="10" spans="1:5" ht="15">
      <c r="A10" s="242">
        <v>4</v>
      </c>
      <c r="B10" s="232" t="s">
        <v>104</v>
      </c>
      <c r="C10" s="251">
        <v>60000</v>
      </c>
      <c r="D10" s="252">
        <v>27100</v>
      </c>
      <c r="E10" s="240">
        <f t="shared" si="0"/>
        <v>32900</v>
      </c>
    </row>
    <row r="11" spans="1:5" ht="15">
      <c r="A11" s="242">
        <v>5</v>
      </c>
      <c r="B11" s="232" t="s">
        <v>105</v>
      </c>
      <c r="C11" s="251">
        <v>1000</v>
      </c>
      <c r="D11" s="252">
        <v>0</v>
      </c>
      <c r="E11" s="240">
        <f t="shared" si="0"/>
        <v>1000</v>
      </c>
    </row>
    <row r="12" spans="1:5" ht="15">
      <c r="A12" s="242">
        <v>6</v>
      </c>
      <c r="B12" s="232" t="s">
        <v>66</v>
      </c>
      <c r="C12" s="251">
        <v>35000</v>
      </c>
      <c r="D12" s="252">
        <v>21596.6</v>
      </c>
      <c r="E12" s="240">
        <f t="shared" si="0"/>
        <v>13403.400000000001</v>
      </c>
    </row>
    <row r="13" spans="1:5" ht="15">
      <c r="A13" s="242">
        <v>7</v>
      </c>
      <c r="B13" s="232" t="s">
        <v>68</v>
      </c>
      <c r="C13" s="251">
        <v>50000</v>
      </c>
      <c r="D13" s="252">
        <v>45941.567</v>
      </c>
      <c r="E13" s="240">
        <f t="shared" si="0"/>
        <v>4058.4329999999973</v>
      </c>
    </row>
    <row r="14" spans="1:5" ht="15">
      <c r="A14" s="242">
        <v>8</v>
      </c>
      <c r="B14" s="232" t="s">
        <v>128</v>
      </c>
      <c r="C14" s="251">
        <v>32000</v>
      </c>
      <c r="D14" s="252">
        <v>18500</v>
      </c>
      <c r="E14" s="240">
        <f t="shared" si="0"/>
        <v>13500</v>
      </c>
    </row>
    <row r="15" spans="1:5" ht="15">
      <c r="A15" s="242">
        <v>9</v>
      </c>
      <c r="B15" s="232" t="s">
        <v>129</v>
      </c>
      <c r="C15" s="251">
        <v>35000</v>
      </c>
      <c r="D15" s="252">
        <v>22610</v>
      </c>
      <c r="E15" s="240">
        <f t="shared" si="0"/>
        <v>12390</v>
      </c>
    </row>
    <row r="16" spans="1:5" ht="15">
      <c r="A16" s="242">
        <v>10</v>
      </c>
      <c r="B16" s="233" t="s">
        <v>85</v>
      </c>
      <c r="C16" s="251">
        <v>70000</v>
      </c>
      <c r="D16" s="252">
        <v>34732.4</v>
      </c>
      <c r="E16" s="240">
        <f t="shared" si="0"/>
        <v>35267.6</v>
      </c>
    </row>
    <row r="17" spans="1:5" ht="15">
      <c r="A17" s="242">
        <v>11</v>
      </c>
      <c r="B17" s="232" t="s">
        <v>106</v>
      </c>
      <c r="C17" s="251">
        <v>20000</v>
      </c>
      <c r="D17" s="252">
        <v>10212</v>
      </c>
      <c r="E17" s="240">
        <f t="shared" si="0"/>
        <v>9788</v>
      </c>
    </row>
    <row r="18" spans="1:5" ht="15">
      <c r="A18" s="242">
        <v>12</v>
      </c>
      <c r="B18" s="232" t="s">
        <v>131</v>
      </c>
      <c r="C18" s="251">
        <v>1000</v>
      </c>
      <c r="D18" s="252">
        <v>0</v>
      </c>
      <c r="E18" s="240">
        <f t="shared" si="0"/>
        <v>1000</v>
      </c>
    </row>
    <row r="19" spans="1:5" ht="15">
      <c r="A19" s="242">
        <v>13</v>
      </c>
      <c r="B19" s="232" t="s">
        <v>116</v>
      </c>
      <c r="C19" s="251">
        <v>50000</v>
      </c>
      <c r="D19" s="252">
        <v>30000</v>
      </c>
      <c r="E19" s="240">
        <f t="shared" si="0"/>
        <v>20000</v>
      </c>
    </row>
    <row r="20" spans="1:5" ht="15">
      <c r="A20" s="242">
        <v>14</v>
      </c>
      <c r="B20" s="232" t="s">
        <v>118</v>
      </c>
      <c r="C20" s="251">
        <v>20000</v>
      </c>
      <c r="D20" s="252">
        <v>8000</v>
      </c>
      <c r="E20" s="240">
        <f t="shared" si="0"/>
        <v>12000</v>
      </c>
    </row>
    <row r="21" spans="1:5" ht="15">
      <c r="A21" s="242">
        <v>15</v>
      </c>
      <c r="B21" s="232" t="s">
        <v>107</v>
      </c>
      <c r="C21" s="251">
        <v>25000</v>
      </c>
      <c r="D21" s="252">
        <v>21749.436</v>
      </c>
      <c r="E21" s="240">
        <f t="shared" si="0"/>
        <v>3250.5639999999985</v>
      </c>
    </row>
    <row r="22" spans="1:5" ht="15">
      <c r="A22" s="242">
        <v>16</v>
      </c>
      <c r="B22" s="234" t="s">
        <v>67</v>
      </c>
      <c r="C22" s="251">
        <v>15000</v>
      </c>
      <c r="D22" s="177">
        <v>6148</v>
      </c>
      <c r="E22" s="240">
        <f t="shared" si="0"/>
        <v>8852</v>
      </c>
    </row>
    <row r="23" spans="1:5" ht="15">
      <c r="A23" s="242">
        <v>17</v>
      </c>
      <c r="B23" s="235" t="s">
        <v>134</v>
      </c>
      <c r="C23" s="251">
        <v>15000</v>
      </c>
      <c r="D23" s="177">
        <v>10000</v>
      </c>
      <c r="E23" s="240">
        <f t="shared" si="0"/>
        <v>5000</v>
      </c>
    </row>
    <row r="24" spans="1:5" ht="15">
      <c r="A24" s="242">
        <v>18</v>
      </c>
      <c r="B24" s="236" t="s">
        <v>135</v>
      </c>
      <c r="C24" s="251">
        <v>10000</v>
      </c>
      <c r="D24" s="177">
        <v>10000</v>
      </c>
      <c r="E24" s="240">
        <f t="shared" si="0"/>
        <v>0</v>
      </c>
    </row>
    <row r="25" spans="1:5" ht="15">
      <c r="A25" s="242">
        <v>19</v>
      </c>
      <c r="B25" s="232" t="s">
        <v>132</v>
      </c>
      <c r="C25" s="294">
        <v>1000</v>
      </c>
      <c r="D25" s="237">
        <v>0</v>
      </c>
      <c r="E25" s="293">
        <f>C25-D27-D31</f>
        <v>312.28999999999996</v>
      </c>
    </row>
    <row r="26" spans="1:5" ht="15">
      <c r="A26" s="242">
        <v>20</v>
      </c>
      <c r="B26" s="234" t="s">
        <v>133</v>
      </c>
      <c r="C26" s="295"/>
      <c r="D26" s="237">
        <v>0</v>
      </c>
      <c r="E26" s="293"/>
    </row>
    <row r="27" spans="1:5" ht="15">
      <c r="A27" s="242">
        <v>21</v>
      </c>
      <c r="B27" s="232" t="s">
        <v>130</v>
      </c>
      <c r="C27" s="295"/>
      <c r="D27" s="177">
        <v>687.71</v>
      </c>
      <c r="E27" s="293"/>
    </row>
    <row r="28" spans="1:5" ht="15">
      <c r="A28" s="242">
        <v>22</v>
      </c>
      <c r="B28" s="234" t="s">
        <v>78</v>
      </c>
      <c r="C28" s="295"/>
      <c r="D28" s="237">
        <v>0</v>
      </c>
      <c r="E28" s="293"/>
    </row>
    <row r="29" spans="1:5" ht="15">
      <c r="A29" s="242">
        <v>23</v>
      </c>
      <c r="B29" s="247" t="s">
        <v>140</v>
      </c>
      <c r="C29" s="237">
        <v>0</v>
      </c>
      <c r="D29" s="237">
        <v>0</v>
      </c>
      <c r="E29" s="293"/>
    </row>
    <row r="30" spans="1:5" ht="15">
      <c r="A30" s="242">
        <v>24</v>
      </c>
      <c r="B30" s="247" t="s">
        <v>141</v>
      </c>
      <c r="C30" s="237">
        <v>0</v>
      </c>
      <c r="D30" s="237">
        <v>0</v>
      </c>
      <c r="E30" s="293"/>
    </row>
    <row r="31" spans="2:5" ht="15">
      <c r="B31" s="234"/>
      <c r="C31" s="248"/>
      <c r="D31" s="177">
        <v>0</v>
      </c>
      <c r="E31" s="293"/>
    </row>
    <row r="32" spans="1:5" ht="15.75">
      <c r="A32" s="242"/>
      <c r="B32" s="245" t="s">
        <v>110</v>
      </c>
      <c r="C32" s="238">
        <f>SUM(C7:C31)</f>
        <v>970000</v>
      </c>
      <c r="D32" s="238">
        <f>SUM(D7:D31)</f>
        <v>718039.4959999999</v>
      </c>
      <c r="E32" s="238">
        <f>SUM(E7:E31)</f>
        <v>251960.504</v>
      </c>
    </row>
    <row r="33" spans="1:5" ht="15.75">
      <c r="A33" s="242"/>
      <c r="B33" s="207" t="s">
        <v>79</v>
      </c>
      <c r="C33" s="249">
        <v>1010000</v>
      </c>
      <c r="D33" s="237"/>
      <c r="E33" s="239"/>
    </row>
    <row r="34" spans="1:5" ht="15.75">
      <c r="A34" s="242"/>
      <c r="B34" s="131" t="s">
        <v>82</v>
      </c>
      <c r="C34" s="250">
        <f>C33-C32</f>
        <v>40000</v>
      </c>
      <c r="D34" s="239"/>
      <c r="E34" s="239"/>
    </row>
    <row r="35" ht="15">
      <c r="A35" s="244"/>
    </row>
    <row r="37" spans="2:5" ht="15.75">
      <c r="B37" s="231" t="s">
        <v>94</v>
      </c>
      <c r="C37" s="231"/>
      <c r="D37" s="231"/>
      <c r="E37" s="231"/>
    </row>
  </sheetData>
  <sheetProtection/>
  <mergeCells count="3">
    <mergeCell ref="B2:E2"/>
    <mergeCell ref="E25:E31"/>
    <mergeCell ref="C25:C28"/>
  </mergeCells>
  <printOptions/>
  <pageMargins left="0.7" right="0.7" top="0.75" bottom="0.75" header="0.3" footer="0.3"/>
  <pageSetup fitToHeight="1" fitToWidth="1" horizontalDpi="600" verticalDpi="600" orientation="portrait" paperSize="9" scale="90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35"/>
  <sheetViews>
    <sheetView zoomScalePageLayoutView="0" workbookViewId="0" topLeftCell="A7">
      <selection activeCell="C6" sqref="C6"/>
    </sheetView>
  </sheetViews>
  <sheetFormatPr defaultColWidth="9.140625" defaultRowHeight="15"/>
  <cols>
    <col min="1" max="1" width="6.8515625" style="0" customWidth="1"/>
    <col min="2" max="2" width="39.57421875" style="0" customWidth="1"/>
    <col min="3" max="3" width="18.421875" style="0" customWidth="1"/>
    <col min="4" max="4" width="17.8515625" style="0" customWidth="1"/>
    <col min="5" max="5" width="17.421875" style="0" customWidth="1"/>
  </cols>
  <sheetData>
    <row r="2" spans="2:5" ht="47.25" customHeight="1">
      <c r="B2" s="263" t="s">
        <v>111</v>
      </c>
      <c r="C2" s="263"/>
      <c r="D2" s="263"/>
      <c r="E2" s="263"/>
    </row>
    <row r="3" ht="15.75">
      <c r="A3" s="2"/>
    </row>
    <row r="4" spans="1:3" ht="15.75">
      <c r="A4" s="2"/>
      <c r="C4" s="127" t="s">
        <v>143</v>
      </c>
    </row>
    <row r="6" spans="1:5" ht="75.75" customHeight="1">
      <c r="A6" s="241" t="s">
        <v>2</v>
      </c>
      <c r="B6" s="201" t="s">
        <v>102</v>
      </c>
      <c r="C6" s="246" t="s">
        <v>4</v>
      </c>
      <c r="D6" s="187" t="s">
        <v>27</v>
      </c>
      <c r="E6" s="187" t="s">
        <v>15</v>
      </c>
    </row>
    <row r="7" spans="1:5" ht="15.75">
      <c r="A7" s="242">
        <v>1</v>
      </c>
      <c r="B7" s="131" t="s">
        <v>121</v>
      </c>
      <c r="C7" s="73">
        <v>300000000</v>
      </c>
      <c r="D7" s="28">
        <v>248958128</v>
      </c>
      <c r="E7" s="240">
        <f>C7-D7</f>
        <v>51041872</v>
      </c>
    </row>
    <row r="8" spans="1:5" ht="15.75">
      <c r="A8" s="242">
        <v>2</v>
      </c>
      <c r="B8" s="131" t="s">
        <v>144</v>
      </c>
      <c r="C8" s="73">
        <v>300000000</v>
      </c>
      <c r="D8" s="28">
        <v>238619705</v>
      </c>
      <c r="E8" s="240">
        <f aca="true" t="shared" si="0" ref="E8:E23">C8-D8</f>
        <v>61380295</v>
      </c>
    </row>
    <row r="9" spans="1:5" ht="15.75">
      <c r="A9" s="242">
        <v>3</v>
      </c>
      <c r="B9" s="131" t="s">
        <v>70</v>
      </c>
      <c r="C9" s="73">
        <v>50000000</v>
      </c>
      <c r="D9" s="28">
        <v>25765750</v>
      </c>
      <c r="E9" s="240">
        <f t="shared" si="0"/>
        <v>24234250</v>
      </c>
    </row>
    <row r="10" spans="1:5" ht="15.75">
      <c r="A10" s="242">
        <v>4</v>
      </c>
      <c r="B10" s="131" t="s">
        <v>104</v>
      </c>
      <c r="C10" s="73">
        <v>50000000</v>
      </c>
      <c r="D10" s="28">
        <v>27100000</v>
      </c>
      <c r="E10" s="240">
        <f t="shared" si="0"/>
        <v>22900000</v>
      </c>
    </row>
    <row r="11" spans="1:5" ht="31.5">
      <c r="A11" s="242">
        <v>5</v>
      </c>
      <c r="B11" s="202" t="s">
        <v>145</v>
      </c>
      <c r="C11" s="73">
        <v>20000000</v>
      </c>
      <c r="D11" s="28">
        <v>8750000</v>
      </c>
      <c r="E11" s="240">
        <f t="shared" si="0"/>
        <v>11250000</v>
      </c>
    </row>
    <row r="12" spans="1:5" ht="15.75">
      <c r="A12" s="242">
        <v>6</v>
      </c>
      <c r="B12" s="203" t="s">
        <v>66</v>
      </c>
      <c r="C12" s="73">
        <v>50000000</v>
      </c>
      <c r="D12" s="28">
        <v>28988669</v>
      </c>
      <c r="E12" s="240">
        <f t="shared" si="0"/>
        <v>21011331</v>
      </c>
    </row>
    <row r="13" spans="1:5" ht="15.75">
      <c r="A13" s="242">
        <v>7</v>
      </c>
      <c r="B13" s="131" t="s">
        <v>68</v>
      </c>
      <c r="C13" s="74">
        <v>75000000</v>
      </c>
      <c r="D13" s="28">
        <v>45361567</v>
      </c>
      <c r="E13" s="240">
        <f t="shared" si="0"/>
        <v>29638433</v>
      </c>
    </row>
    <row r="14" spans="1:5" ht="15.75">
      <c r="A14" s="242">
        <v>8</v>
      </c>
      <c r="B14" s="202" t="s">
        <v>128</v>
      </c>
      <c r="C14" s="73">
        <v>50000000</v>
      </c>
      <c r="D14" s="28">
        <v>18500000</v>
      </c>
      <c r="E14" s="240">
        <f t="shared" si="0"/>
        <v>31500000</v>
      </c>
    </row>
    <row r="15" spans="1:5" ht="15.75">
      <c r="A15" s="242">
        <v>9</v>
      </c>
      <c r="B15" s="206" t="s">
        <v>116</v>
      </c>
      <c r="C15" s="73">
        <v>75000000</v>
      </c>
      <c r="D15" s="28">
        <v>25000000</v>
      </c>
      <c r="E15" s="240">
        <f t="shared" si="0"/>
        <v>50000000</v>
      </c>
    </row>
    <row r="16" spans="1:5" ht="15.75">
      <c r="A16" s="242">
        <v>10</v>
      </c>
      <c r="B16" s="131" t="s">
        <v>85</v>
      </c>
      <c r="C16" s="73">
        <v>75000000</v>
      </c>
      <c r="D16" s="28">
        <v>47932400</v>
      </c>
      <c r="E16" s="240">
        <f t="shared" si="0"/>
        <v>27067600</v>
      </c>
    </row>
    <row r="17" spans="1:5" ht="15.75">
      <c r="A17" s="242">
        <v>11</v>
      </c>
      <c r="B17" s="131" t="s">
        <v>106</v>
      </c>
      <c r="C17" s="73">
        <v>20000000</v>
      </c>
      <c r="D17" s="28">
        <v>15112000</v>
      </c>
      <c r="E17" s="240">
        <f t="shared" si="0"/>
        <v>4888000</v>
      </c>
    </row>
    <row r="18" spans="1:5" ht="15.75">
      <c r="A18" s="242">
        <v>12</v>
      </c>
      <c r="B18" s="131" t="s">
        <v>146</v>
      </c>
      <c r="C18" s="73">
        <v>30000000</v>
      </c>
      <c r="D18" s="28">
        <v>15000000</v>
      </c>
      <c r="E18" s="240">
        <f t="shared" si="0"/>
        <v>15000000</v>
      </c>
    </row>
    <row r="19" spans="1:5" ht="15.75">
      <c r="A19" s="242">
        <v>13</v>
      </c>
      <c r="B19" s="131" t="s">
        <v>147</v>
      </c>
      <c r="C19" s="73">
        <v>20000000</v>
      </c>
      <c r="D19" s="28">
        <v>15000000</v>
      </c>
      <c r="E19" s="240">
        <f t="shared" si="0"/>
        <v>5000000</v>
      </c>
    </row>
    <row r="20" spans="1:5" ht="15.75">
      <c r="A20" s="242">
        <v>14</v>
      </c>
      <c r="B20" s="131" t="s">
        <v>148</v>
      </c>
      <c r="C20" s="73">
        <v>30000000</v>
      </c>
      <c r="D20" s="28">
        <v>24466051</v>
      </c>
      <c r="E20" s="240">
        <f t="shared" si="0"/>
        <v>5533949</v>
      </c>
    </row>
    <row r="21" spans="1:5" ht="15.75">
      <c r="A21" s="242">
        <v>15</v>
      </c>
      <c r="B21" s="204" t="s">
        <v>149</v>
      </c>
      <c r="C21" s="73">
        <v>20000000</v>
      </c>
      <c r="D21" s="28">
        <v>3948000</v>
      </c>
      <c r="E21" s="240">
        <f t="shared" si="0"/>
        <v>16052000</v>
      </c>
    </row>
    <row r="22" spans="1:5" ht="15.75">
      <c r="A22" s="242">
        <v>16</v>
      </c>
      <c r="B22" s="204" t="s">
        <v>134</v>
      </c>
      <c r="C22" s="73">
        <v>20000000</v>
      </c>
      <c r="D22" s="28">
        <v>10000000</v>
      </c>
      <c r="E22" s="240">
        <f t="shared" si="0"/>
        <v>10000000</v>
      </c>
    </row>
    <row r="23" spans="1:5" ht="15.75">
      <c r="A23" s="242">
        <v>17</v>
      </c>
      <c r="B23" s="204" t="s">
        <v>150</v>
      </c>
      <c r="C23" s="73">
        <v>20000000</v>
      </c>
      <c r="D23" s="28">
        <v>10000000</v>
      </c>
      <c r="E23" s="240">
        <f t="shared" si="0"/>
        <v>10000000</v>
      </c>
    </row>
    <row r="24" spans="1:5" ht="15.75">
      <c r="A24" s="242">
        <v>18</v>
      </c>
      <c r="B24" s="131" t="s">
        <v>122</v>
      </c>
      <c r="C24" s="296">
        <v>20000000</v>
      </c>
      <c r="D24" s="89">
        <v>0</v>
      </c>
      <c r="E24" s="293">
        <f>C24-D26-D27</f>
        <v>7062291.280000001</v>
      </c>
    </row>
    <row r="25" spans="1:5" ht="16.5">
      <c r="A25" s="242">
        <v>19</v>
      </c>
      <c r="B25" s="254" t="s">
        <v>151</v>
      </c>
      <c r="C25" s="296"/>
      <c r="D25" s="89">
        <v>0</v>
      </c>
      <c r="E25" s="293"/>
    </row>
    <row r="26" spans="1:5" ht="15.75">
      <c r="A26" s="242">
        <v>20</v>
      </c>
      <c r="B26" s="131" t="s">
        <v>130</v>
      </c>
      <c r="C26" s="296"/>
      <c r="D26" s="205">
        <v>687708.72</v>
      </c>
      <c r="E26" s="293"/>
    </row>
    <row r="27" spans="1:5" ht="15.75">
      <c r="A27" s="242">
        <v>21</v>
      </c>
      <c r="B27" s="131" t="s">
        <v>152</v>
      </c>
      <c r="C27" s="296"/>
      <c r="D27" s="28">
        <v>12250000</v>
      </c>
      <c r="E27" s="293"/>
    </row>
    <row r="28" spans="1:5" ht="15.75">
      <c r="A28" s="242">
        <v>22</v>
      </c>
      <c r="B28" s="131" t="s">
        <v>153</v>
      </c>
      <c r="C28" s="296"/>
      <c r="D28" s="205">
        <v>0</v>
      </c>
      <c r="E28" s="293"/>
    </row>
    <row r="29" spans="1:5" ht="15.75">
      <c r="A29" s="242">
        <v>23</v>
      </c>
      <c r="B29" s="131" t="s">
        <v>154</v>
      </c>
      <c r="C29" s="296"/>
      <c r="D29" s="205">
        <v>0</v>
      </c>
      <c r="E29" s="293"/>
    </row>
    <row r="30" spans="1:5" ht="15.75">
      <c r="A30" s="242">
        <v>24</v>
      </c>
      <c r="B30" s="131" t="s">
        <v>155</v>
      </c>
      <c r="C30" s="296"/>
      <c r="D30" s="205">
        <v>0</v>
      </c>
      <c r="E30" s="293"/>
    </row>
    <row r="31" spans="1:5" ht="15.75">
      <c r="A31" s="242">
        <v>25</v>
      </c>
      <c r="B31" s="131" t="s">
        <v>156</v>
      </c>
      <c r="C31" s="296"/>
      <c r="D31" s="205">
        <v>0</v>
      </c>
      <c r="E31" s="293"/>
    </row>
    <row r="32" spans="1:5" ht="31.5">
      <c r="A32" s="241">
        <v>26</v>
      </c>
      <c r="B32" s="202" t="s">
        <v>157</v>
      </c>
      <c r="C32" s="296"/>
      <c r="D32" s="205">
        <v>0</v>
      </c>
      <c r="E32" s="293"/>
    </row>
    <row r="33" spans="1:5" ht="15.75">
      <c r="A33" s="83"/>
      <c r="B33" s="131" t="s">
        <v>110</v>
      </c>
      <c r="C33" s="73">
        <f>SUM(C7:C32)</f>
        <v>1225000000</v>
      </c>
      <c r="D33" s="73">
        <f>SUM(D7:D32)</f>
        <v>821439978.72</v>
      </c>
      <c r="E33" s="73">
        <f>SUM(E7:E32)</f>
        <v>403560021.28</v>
      </c>
    </row>
    <row r="34" spans="1:5" ht="15.75">
      <c r="A34" s="83"/>
      <c r="B34" s="207" t="s">
        <v>79</v>
      </c>
      <c r="C34" s="208">
        <v>1260000000</v>
      </c>
      <c r="D34" s="205"/>
      <c r="E34" s="83"/>
    </row>
    <row r="35" spans="1:5" ht="15.75">
      <c r="A35" s="83"/>
      <c r="B35" s="131" t="s">
        <v>82</v>
      </c>
      <c r="C35" s="255">
        <f>C34-C33</f>
        <v>35000000</v>
      </c>
      <c r="D35" s="83"/>
      <c r="E35" s="83"/>
    </row>
  </sheetData>
  <sheetProtection/>
  <mergeCells count="3">
    <mergeCell ref="B2:E2"/>
    <mergeCell ref="C24:C32"/>
    <mergeCell ref="E24:E32"/>
  </mergeCells>
  <printOptions/>
  <pageMargins left="0.7" right="0.7" top="0.75" bottom="0.75" header="0.3" footer="0.3"/>
  <pageSetup fitToHeight="1" fitToWidth="1" horizontalDpi="600" verticalDpi="600" orientation="portrait" paperSize="9" scale="90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36"/>
  <sheetViews>
    <sheetView zoomScalePageLayoutView="0" workbookViewId="0" topLeftCell="A10">
      <selection activeCell="N7" sqref="N7"/>
    </sheetView>
  </sheetViews>
  <sheetFormatPr defaultColWidth="9.140625" defaultRowHeight="15"/>
  <cols>
    <col min="1" max="1" width="6.8515625" style="0" customWidth="1"/>
    <col min="2" max="2" width="39.57421875" style="0" customWidth="1"/>
    <col min="3" max="3" width="18.421875" style="0" customWidth="1"/>
    <col min="4" max="4" width="17.28125" style="0" customWidth="1"/>
    <col min="5" max="5" width="17.421875" style="0" customWidth="1"/>
  </cols>
  <sheetData>
    <row r="2" spans="2:5" ht="47.25" customHeight="1">
      <c r="B2" s="263" t="s">
        <v>111</v>
      </c>
      <c r="C2" s="263"/>
      <c r="D2" s="263"/>
      <c r="E2" s="263"/>
    </row>
    <row r="3" ht="15.75">
      <c r="A3" s="2"/>
    </row>
    <row r="4" spans="1:3" ht="15.75">
      <c r="A4" s="2"/>
      <c r="C4" s="127" t="s">
        <v>158</v>
      </c>
    </row>
    <row r="6" spans="1:5" ht="75.75" customHeight="1">
      <c r="A6" s="241" t="s">
        <v>2</v>
      </c>
      <c r="B6" s="201" t="s">
        <v>102</v>
      </c>
      <c r="C6" s="246" t="s">
        <v>4</v>
      </c>
      <c r="D6" s="187" t="s">
        <v>27</v>
      </c>
      <c r="E6" s="187" t="s">
        <v>15</v>
      </c>
    </row>
    <row r="7" spans="1:5" ht="15.75">
      <c r="A7" s="242">
        <v>1</v>
      </c>
      <c r="B7" s="131" t="s">
        <v>121</v>
      </c>
      <c r="C7" s="73">
        <v>300000000</v>
      </c>
      <c r="D7" s="28">
        <v>233990728</v>
      </c>
      <c r="E7" s="240">
        <f>C7-D7</f>
        <v>66009272</v>
      </c>
    </row>
    <row r="8" spans="1:5" ht="15.75">
      <c r="A8" s="242">
        <v>2</v>
      </c>
      <c r="B8" s="131" t="s">
        <v>144</v>
      </c>
      <c r="C8" s="73">
        <v>300000000</v>
      </c>
      <c r="D8" s="28">
        <v>226611735</v>
      </c>
      <c r="E8" s="240">
        <f aca="true" t="shared" si="0" ref="E8:E34">C8-D8</f>
        <v>73388265</v>
      </c>
    </row>
    <row r="9" spans="1:5" ht="15.75">
      <c r="A9" s="242">
        <v>3</v>
      </c>
      <c r="B9" s="131" t="s">
        <v>70</v>
      </c>
      <c r="C9" s="73">
        <v>50000000</v>
      </c>
      <c r="D9" s="28">
        <v>22166750</v>
      </c>
      <c r="E9" s="240">
        <f t="shared" si="0"/>
        <v>27833250</v>
      </c>
    </row>
    <row r="10" spans="1:5" ht="15.75">
      <c r="A10" s="242">
        <v>4</v>
      </c>
      <c r="B10" s="131" t="s">
        <v>104</v>
      </c>
      <c r="C10" s="73">
        <v>50000000</v>
      </c>
      <c r="D10" s="28">
        <v>33100000</v>
      </c>
      <c r="E10" s="240">
        <f t="shared" si="0"/>
        <v>16900000</v>
      </c>
    </row>
    <row r="11" spans="1:5" ht="31.5">
      <c r="A11" s="242">
        <v>5</v>
      </c>
      <c r="B11" s="202" t="s">
        <v>145</v>
      </c>
      <c r="C11" s="73">
        <v>20000000</v>
      </c>
      <c r="D11" s="28">
        <v>8750000</v>
      </c>
      <c r="E11" s="240">
        <f t="shared" si="0"/>
        <v>11250000</v>
      </c>
    </row>
    <row r="12" spans="1:5" ht="15.75">
      <c r="A12" s="242">
        <v>6</v>
      </c>
      <c r="B12" s="203" t="s">
        <v>66</v>
      </c>
      <c r="C12" s="73">
        <v>50000000</v>
      </c>
      <c r="D12" s="28">
        <v>31288557</v>
      </c>
      <c r="E12" s="240">
        <f t="shared" si="0"/>
        <v>18711443</v>
      </c>
    </row>
    <row r="13" spans="1:5" ht="15.75">
      <c r="A13" s="242">
        <v>7</v>
      </c>
      <c r="B13" s="131" t="s">
        <v>68</v>
      </c>
      <c r="C13" s="74">
        <v>75000000</v>
      </c>
      <c r="D13" s="28">
        <v>37761567</v>
      </c>
      <c r="E13" s="240">
        <f t="shared" si="0"/>
        <v>37238433</v>
      </c>
    </row>
    <row r="14" spans="1:5" ht="15.75">
      <c r="A14" s="242">
        <v>8</v>
      </c>
      <c r="B14" s="202" t="s">
        <v>128</v>
      </c>
      <c r="C14" s="73">
        <v>50000000</v>
      </c>
      <c r="D14" s="28">
        <v>31180000</v>
      </c>
      <c r="E14" s="240">
        <f t="shared" si="0"/>
        <v>18820000</v>
      </c>
    </row>
    <row r="15" spans="1:5" ht="15.75">
      <c r="A15" s="242">
        <v>9</v>
      </c>
      <c r="B15" s="206" t="s">
        <v>116</v>
      </c>
      <c r="C15" s="73">
        <v>75000000</v>
      </c>
      <c r="D15" s="28">
        <v>58701500</v>
      </c>
      <c r="E15" s="240">
        <f t="shared" si="0"/>
        <v>16298500</v>
      </c>
    </row>
    <row r="16" spans="1:5" ht="15.75">
      <c r="A16" s="242">
        <v>10</v>
      </c>
      <c r="B16" s="131" t="s">
        <v>85</v>
      </c>
      <c r="C16" s="73">
        <v>75000000</v>
      </c>
      <c r="D16" s="28">
        <v>57232400</v>
      </c>
      <c r="E16" s="240">
        <f t="shared" si="0"/>
        <v>17767600</v>
      </c>
    </row>
    <row r="17" spans="1:5" ht="15.75">
      <c r="A17" s="242">
        <v>11</v>
      </c>
      <c r="B17" s="131" t="s">
        <v>106</v>
      </c>
      <c r="C17" s="73">
        <v>25000000</v>
      </c>
      <c r="D17" s="28">
        <v>14412000</v>
      </c>
      <c r="E17" s="240">
        <f t="shared" si="0"/>
        <v>10588000</v>
      </c>
    </row>
    <row r="18" spans="1:5" ht="15.75">
      <c r="A18" s="242">
        <v>12</v>
      </c>
      <c r="B18" s="131" t="s">
        <v>146</v>
      </c>
      <c r="C18" s="73">
        <v>30000000</v>
      </c>
      <c r="D18" s="28">
        <v>15000000</v>
      </c>
      <c r="E18" s="240">
        <f t="shared" si="0"/>
        <v>15000000</v>
      </c>
    </row>
    <row r="19" spans="1:5" ht="15.75">
      <c r="A19" s="242">
        <v>13</v>
      </c>
      <c r="B19" s="131" t="s">
        <v>147</v>
      </c>
      <c r="C19" s="73">
        <v>20000000</v>
      </c>
      <c r="D19" s="28">
        <v>19900000</v>
      </c>
      <c r="E19" s="240">
        <f t="shared" si="0"/>
        <v>100000</v>
      </c>
    </row>
    <row r="20" spans="1:5" ht="15.75">
      <c r="A20" s="242">
        <v>14</v>
      </c>
      <c r="B20" s="131" t="s">
        <v>148</v>
      </c>
      <c r="C20" s="73">
        <v>30000000</v>
      </c>
      <c r="D20" s="28">
        <v>22900175</v>
      </c>
      <c r="E20" s="240">
        <f t="shared" si="0"/>
        <v>7099825</v>
      </c>
    </row>
    <row r="21" spans="1:5" ht="15.75">
      <c r="A21" s="242">
        <v>15</v>
      </c>
      <c r="B21" s="204" t="s">
        <v>149</v>
      </c>
      <c r="C21" s="73">
        <v>20000000</v>
      </c>
      <c r="D21" s="28">
        <v>3948000</v>
      </c>
      <c r="E21" s="240">
        <f t="shared" si="0"/>
        <v>16052000</v>
      </c>
    </row>
    <row r="22" spans="1:5" ht="15.75">
      <c r="A22" s="242">
        <v>16</v>
      </c>
      <c r="B22" s="204" t="s">
        <v>134</v>
      </c>
      <c r="C22" s="73">
        <v>20000000</v>
      </c>
      <c r="D22" s="28">
        <v>10000000</v>
      </c>
      <c r="E22" s="240">
        <f t="shared" si="0"/>
        <v>10000000</v>
      </c>
    </row>
    <row r="23" spans="1:5" ht="15.75">
      <c r="A23" s="242">
        <v>17</v>
      </c>
      <c r="B23" s="204" t="s">
        <v>150</v>
      </c>
      <c r="C23" s="73">
        <v>20000000</v>
      </c>
      <c r="D23" s="28">
        <v>10000000</v>
      </c>
      <c r="E23" s="240">
        <f t="shared" si="0"/>
        <v>10000000</v>
      </c>
    </row>
    <row r="24" spans="1:5" ht="15.75">
      <c r="A24" s="242">
        <v>18</v>
      </c>
      <c r="B24" s="131" t="s">
        <v>122</v>
      </c>
      <c r="C24" s="296">
        <v>20000000</v>
      </c>
      <c r="D24" s="241">
        <v>0</v>
      </c>
      <c r="E24" s="293">
        <f t="shared" si="0"/>
        <v>20000000</v>
      </c>
    </row>
    <row r="25" spans="1:5" ht="16.5">
      <c r="A25" s="242">
        <v>19</v>
      </c>
      <c r="B25" s="254" t="s">
        <v>151</v>
      </c>
      <c r="C25" s="296"/>
      <c r="D25" s="241">
        <v>0</v>
      </c>
      <c r="E25" s="293"/>
    </row>
    <row r="26" spans="1:5" ht="15.75">
      <c r="A26" s="242">
        <v>20</v>
      </c>
      <c r="B26" s="131" t="s">
        <v>130</v>
      </c>
      <c r="C26" s="296"/>
      <c r="D26" s="241">
        <v>0</v>
      </c>
      <c r="E26" s="293"/>
    </row>
    <row r="27" spans="1:5" ht="15.75">
      <c r="A27" s="242">
        <v>21</v>
      </c>
      <c r="B27" s="131" t="s">
        <v>152</v>
      </c>
      <c r="C27" s="296"/>
      <c r="D27" s="241">
        <v>0</v>
      </c>
      <c r="E27" s="293"/>
    </row>
    <row r="28" spans="1:5" ht="15.75">
      <c r="A28" s="242">
        <v>22</v>
      </c>
      <c r="B28" s="131" t="s">
        <v>153</v>
      </c>
      <c r="C28" s="296"/>
      <c r="D28" s="241">
        <v>0</v>
      </c>
      <c r="E28" s="293"/>
    </row>
    <row r="29" spans="1:5" ht="15.75">
      <c r="A29" s="242">
        <v>23</v>
      </c>
      <c r="B29" s="131" t="s">
        <v>154</v>
      </c>
      <c r="C29" s="296"/>
      <c r="D29" s="241">
        <v>0</v>
      </c>
      <c r="E29" s="293"/>
    </row>
    <row r="30" spans="1:5" ht="15.75">
      <c r="A30" s="242">
        <v>24</v>
      </c>
      <c r="B30" s="131" t="s">
        <v>155</v>
      </c>
      <c r="C30" s="296"/>
      <c r="D30" s="241">
        <v>0</v>
      </c>
      <c r="E30" s="293"/>
    </row>
    <row r="31" spans="1:5" ht="15.75">
      <c r="A31" s="242">
        <v>25</v>
      </c>
      <c r="B31" s="131" t="s">
        <v>156</v>
      </c>
      <c r="C31" s="296"/>
      <c r="D31" s="241">
        <v>0</v>
      </c>
      <c r="E31" s="293"/>
    </row>
    <row r="32" spans="1:5" ht="15.75">
      <c r="A32" s="241">
        <v>26</v>
      </c>
      <c r="B32" s="131" t="s">
        <v>159</v>
      </c>
      <c r="C32" s="296"/>
      <c r="D32" s="241">
        <v>0</v>
      </c>
      <c r="E32" s="293"/>
    </row>
    <row r="33" spans="1:5" ht="31.5">
      <c r="A33" s="257">
        <v>27</v>
      </c>
      <c r="B33" s="202" t="s">
        <v>157</v>
      </c>
      <c r="C33" s="296"/>
      <c r="D33" s="241">
        <v>0</v>
      </c>
      <c r="E33" s="293"/>
    </row>
    <row r="34" spans="1:5" ht="15.75">
      <c r="A34" s="83"/>
      <c r="B34" s="256" t="s">
        <v>110</v>
      </c>
      <c r="C34" s="73">
        <f>SUM(C7:C33)</f>
        <v>1230000000</v>
      </c>
      <c r="D34" s="12">
        <v>836943412</v>
      </c>
      <c r="E34" s="240">
        <f t="shared" si="0"/>
        <v>393056588</v>
      </c>
    </row>
    <row r="35" spans="1:5" ht="15">
      <c r="A35" s="83"/>
      <c r="B35" s="83"/>
      <c r="C35" s="208">
        <v>1260000000</v>
      </c>
      <c r="D35" s="83"/>
      <c r="E35" s="83"/>
    </row>
    <row r="36" spans="1:5" ht="15">
      <c r="A36" s="83"/>
      <c r="B36" s="83"/>
      <c r="C36" s="255">
        <f>C35-C34</f>
        <v>30000000</v>
      </c>
      <c r="D36" s="83"/>
      <c r="E36" s="83"/>
    </row>
  </sheetData>
  <sheetProtection/>
  <mergeCells count="3">
    <mergeCell ref="B2:E2"/>
    <mergeCell ref="C24:C33"/>
    <mergeCell ref="E24:E33"/>
  </mergeCells>
  <printOptions/>
  <pageMargins left="0.7" right="0.7" top="0.75" bottom="0.75" header="0.3" footer="0.3"/>
  <pageSetup fitToHeight="1" fitToWidth="1" horizontalDpi="600" verticalDpi="600" orientation="portrait" paperSize="9" scale="90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35"/>
  <sheetViews>
    <sheetView tabSelected="1" zoomScalePageLayoutView="0" workbookViewId="0" topLeftCell="A1">
      <selection activeCell="L12" sqref="L12"/>
    </sheetView>
  </sheetViews>
  <sheetFormatPr defaultColWidth="9.140625" defaultRowHeight="15"/>
  <cols>
    <col min="2" max="2" width="57.00390625" style="0" customWidth="1"/>
    <col min="3" max="3" width="18.8515625" style="0" customWidth="1"/>
    <col min="4" max="4" width="17.7109375" style="0" customWidth="1"/>
    <col min="5" max="5" width="17.421875" style="0" customWidth="1"/>
  </cols>
  <sheetData>
    <row r="2" spans="1:5" ht="53.25" customHeight="1">
      <c r="A2" s="263" t="s">
        <v>162</v>
      </c>
      <c r="B2" s="263"/>
      <c r="C2" s="263"/>
      <c r="D2" s="263"/>
      <c r="E2" s="263"/>
    </row>
    <row r="4" ht="15.75">
      <c r="C4" s="127" t="s">
        <v>160</v>
      </c>
    </row>
    <row r="6" spans="1:5" ht="75.75" customHeight="1">
      <c r="A6" s="241" t="s">
        <v>2</v>
      </c>
      <c r="B6" s="187" t="s">
        <v>3</v>
      </c>
      <c r="C6" s="253" t="s">
        <v>161</v>
      </c>
      <c r="D6" s="187" t="s">
        <v>136</v>
      </c>
      <c r="E6" s="187" t="s">
        <v>138</v>
      </c>
    </row>
    <row r="7" spans="1:5" ht="15.75">
      <c r="A7" s="86">
        <v>1</v>
      </c>
      <c r="B7" s="297" t="s">
        <v>121</v>
      </c>
      <c r="C7" s="12">
        <v>300000</v>
      </c>
      <c r="D7" s="12">
        <v>234290.728</v>
      </c>
      <c r="E7" s="88">
        <f>C7-D7</f>
        <v>65709.272</v>
      </c>
    </row>
    <row r="8" spans="1:5" ht="15.75">
      <c r="A8" s="86">
        <v>2</v>
      </c>
      <c r="B8" s="297" t="s">
        <v>144</v>
      </c>
      <c r="C8" s="12">
        <v>300000</v>
      </c>
      <c r="D8" s="12">
        <v>220185.735</v>
      </c>
      <c r="E8" s="88">
        <f aca="true" t="shared" si="0" ref="E8:E24">C8-D8</f>
        <v>79814.26500000001</v>
      </c>
    </row>
    <row r="9" spans="1:5" ht="15.75">
      <c r="A9" s="86">
        <v>3</v>
      </c>
      <c r="B9" s="297" t="s">
        <v>70</v>
      </c>
      <c r="C9" s="12">
        <v>50000</v>
      </c>
      <c r="D9" s="12">
        <v>22166.75</v>
      </c>
      <c r="E9" s="88">
        <f t="shared" si="0"/>
        <v>27833.25</v>
      </c>
    </row>
    <row r="10" spans="1:5" ht="15.75">
      <c r="A10" s="86">
        <v>4</v>
      </c>
      <c r="B10" s="297" t="s">
        <v>104</v>
      </c>
      <c r="C10" s="12">
        <v>50000</v>
      </c>
      <c r="D10" s="12">
        <v>38214</v>
      </c>
      <c r="E10" s="88">
        <f t="shared" si="0"/>
        <v>11786</v>
      </c>
    </row>
    <row r="11" spans="1:5" ht="31.5">
      <c r="A11" s="86">
        <v>5</v>
      </c>
      <c r="B11" s="298" t="s">
        <v>145</v>
      </c>
      <c r="C11" s="12">
        <v>20000</v>
      </c>
      <c r="D11" s="12">
        <v>8750</v>
      </c>
      <c r="E11" s="88">
        <f t="shared" si="0"/>
        <v>11250</v>
      </c>
    </row>
    <row r="12" spans="1:5" ht="15.75">
      <c r="A12" s="86">
        <v>6</v>
      </c>
      <c r="B12" s="298" t="s">
        <v>66</v>
      </c>
      <c r="C12" s="12">
        <v>50000</v>
      </c>
      <c r="D12" s="12">
        <v>31288.557</v>
      </c>
      <c r="E12" s="88">
        <f t="shared" si="0"/>
        <v>18711.443</v>
      </c>
    </row>
    <row r="13" spans="1:5" ht="15.75">
      <c r="A13" s="86">
        <v>7</v>
      </c>
      <c r="B13" s="297" t="s">
        <v>68</v>
      </c>
      <c r="C13" s="299">
        <v>75000</v>
      </c>
      <c r="D13" s="12">
        <v>43311.567</v>
      </c>
      <c r="E13" s="88">
        <f t="shared" si="0"/>
        <v>31688.432999999997</v>
      </c>
    </row>
    <row r="14" spans="1:5" ht="31.5">
      <c r="A14" s="86">
        <v>8</v>
      </c>
      <c r="B14" s="298" t="s">
        <v>128</v>
      </c>
      <c r="C14" s="12">
        <v>50000</v>
      </c>
      <c r="D14" s="12">
        <v>40180</v>
      </c>
      <c r="E14" s="88">
        <f t="shared" si="0"/>
        <v>9820</v>
      </c>
    </row>
    <row r="15" spans="1:5" ht="15.75">
      <c r="A15" s="86">
        <v>9</v>
      </c>
      <c r="B15" s="300" t="s">
        <v>116</v>
      </c>
      <c r="C15" s="12">
        <v>75000</v>
      </c>
      <c r="D15" s="12">
        <v>66106.5</v>
      </c>
      <c r="E15" s="88">
        <f t="shared" si="0"/>
        <v>8893.5</v>
      </c>
    </row>
    <row r="16" spans="1:5" ht="15.75">
      <c r="A16" s="86">
        <v>10</v>
      </c>
      <c r="B16" s="297" t="s">
        <v>85</v>
      </c>
      <c r="C16" s="12">
        <v>75000</v>
      </c>
      <c r="D16" s="12">
        <v>32742.4</v>
      </c>
      <c r="E16" s="88">
        <f t="shared" si="0"/>
        <v>42257.6</v>
      </c>
    </row>
    <row r="17" spans="1:5" ht="15.75">
      <c r="A17" s="86">
        <v>11</v>
      </c>
      <c r="B17" s="297" t="s">
        <v>106</v>
      </c>
      <c r="C17" s="12">
        <v>25000</v>
      </c>
      <c r="D17" s="12">
        <v>24412</v>
      </c>
      <c r="E17" s="88">
        <f t="shared" si="0"/>
        <v>588</v>
      </c>
    </row>
    <row r="18" spans="1:5" ht="15.75">
      <c r="A18" s="86">
        <v>12</v>
      </c>
      <c r="B18" s="297" t="s">
        <v>146</v>
      </c>
      <c r="C18" s="12">
        <v>30000</v>
      </c>
      <c r="D18" s="12">
        <v>15000</v>
      </c>
      <c r="E18" s="88">
        <f t="shared" si="0"/>
        <v>15000</v>
      </c>
    </row>
    <row r="19" spans="1:5" ht="15.75">
      <c r="A19" s="86">
        <v>13</v>
      </c>
      <c r="B19" s="297" t="s">
        <v>147</v>
      </c>
      <c r="C19" s="12">
        <v>55000</v>
      </c>
      <c r="D19" s="12">
        <v>25800</v>
      </c>
      <c r="E19" s="88">
        <f t="shared" si="0"/>
        <v>29200</v>
      </c>
    </row>
    <row r="20" spans="1:5" ht="15.75">
      <c r="A20" s="86">
        <v>14</v>
      </c>
      <c r="B20" s="297" t="s">
        <v>148</v>
      </c>
      <c r="C20" s="12">
        <v>35000</v>
      </c>
      <c r="D20" s="12">
        <v>30162.221</v>
      </c>
      <c r="E20" s="88">
        <f t="shared" si="0"/>
        <v>4837.778999999999</v>
      </c>
    </row>
    <row r="21" spans="1:5" ht="15.75">
      <c r="A21" s="86">
        <v>15</v>
      </c>
      <c r="B21" s="297" t="s">
        <v>149</v>
      </c>
      <c r="C21" s="12">
        <v>20000</v>
      </c>
      <c r="D21" s="12">
        <v>973</v>
      </c>
      <c r="E21" s="88">
        <f t="shared" si="0"/>
        <v>19027</v>
      </c>
    </row>
    <row r="22" spans="1:5" ht="15.75">
      <c r="A22" s="86">
        <v>16</v>
      </c>
      <c r="B22" s="297" t="s">
        <v>134</v>
      </c>
      <c r="C22" s="12">
        <v>20000</v>
      </c>
      <c r="D22" s="12">
        <v>10000</v>
      </c>
      <c r="E22" s="88">
        <f t="shared" si="0"/>
        <v>10000</v>
      </c>
    </row>
    <row r="23" spans="1:5" ht="15.75">
      <c r="A23" s="86">
        <v>17</v>
      </c>
      <c r="B23" s="297" t="s">
        <v>150</v>
      </c>
      <c r="C23" s="12">
        <v>20000</v>
      </c>
      <c r="D23" s="12">
        <v>10000</v>
      </c>
      <c r="E23" s="88">
        <f t="shared" si="0"/>
        <v>10000</v>
      </c>
    </row>
    <row r="24" spans="1:5" ht="15.75">
      <c r="A24" s="86">
        <v>18</v>
      </c>
      <c r="B24" s="297" t="s">
        <v>122</v>
      </c>
      <c r="C24" s="301">
        <v>20000</v>
      </c>
      <c r="D24" s="305">
        <v>0</v>
      </c>
      <c r="E24" s="301">
        <f t="shared" si="0"/>
        <v>20000</v>
      </c>
    </row>
    <row r="25" spans="1:5" ht="16.5">
      <c r="A25" s="86">
        <v>19</v>
      </c>
      <c r="B25" s="302" t="s">
        <v>151</v>
      </c>
      <c r="C25" s="301"/>
      <c r="D25" s="306"/>
      <c r="E25" s="301"/>
    </row>
    <row r="26" spans="1:5" ht="15.75">
      <c r="A26" s="86">
        <v>20</v>
      </c>
      <c r="B26" s="297" t="s">
        <v>130</v>
      </c>
      <c r="C26" s="301"/>
      <c r="D26" s="306"/>
      <c r="E26" s="301"/>
    </row>
    <row r="27" spans="1:5" ht="15.75">
      <c r="A27" s="86">
        <v>21</v>
      </c>
      <c r="B27" s="297" t="s">
        <v>152</v>
      </c>
      <c r="C27" s="301"/>
      <c r="D27" s="306"/>
      <c r="E27" s="301"/>
    </row>
    <row r="28" spans="1:5" ht="15.75">
      <c r="A28" s="86">
        <v>22</v>
      </c>
      <c r="B28" s="297" t="s">
        <v>153</v>
      </c>
      <c r="C28" s="301"/>
      <c r="D28" s="306"/>
      <c r="E28" s="301"/>
    </row>
    <row r="29" spans="1:5" ht="15.75">
      <c r="A29" s="86">
        <v>23</v>
      </c>
      <c r="B29" s="297" t="s">
        <v>154</v>
      </c>
      <c r="C29" s="301"/>
      <c r="D29" s="306"/>
      <c r="E29" s="301"/>
    </row>
    <row r="30" spans="1:5" ht="15.75">
      <c r="A30" s="86">
        <v>24</v>
      </c>
      <c r="B30" s="297" t="s">
        <v>155</v>
      </c>
      <c r="C30" s="301"/>
      <c r="D30" s="306"/>
      <c r="E30" s="301"/>
    </row>
    <row r="31" spans="1:5" ht="15.75">
      <c r="A31" s="86">
        <v>25</v>
      </c>
      <c r="B31" s="297" t="s">
        <v>156</v>
      </c>
      <c r="C31" s="301"/>
      <c r="D31" s="306"/>
      <c r="E31" s="301"/>
    </row>
    <row r="32" spans="1:5" ht="15.75">
      <c r="A32" s="86">
        <v>26</v>
      </c>
      <c r="B32" s="131" t="s">
        <v>159</v>
      </c>
      <c r="C32" s="301"/>
      <c r="D32" s="306"/>
      <c r="E32" s="301"/>
    </row>
    <row r="33" spans="1:5" ht="31.5">
      <c r="A33" s="86">
        <v>27</v>
      </c>
      <c r="B33" s="298" t="s">
        <v>157</v>
      </c>
      <c r="C33" s="301"/>
      <c r="D33" s="307"/>
      <c r="E33" s="301"/>
    </row>
    <row r="34" spans="1:5" ht="15.75">
      <c r="A34" s="83"/>
      <c r="B34" s="297" t="s">
        <v>110</v>
      </c>
      <c r="C34" s="18">
        <f>SUM(C7:C33)</f>
        <v>1270000</v>
      </c>
      <c r="D34" s="18">
        <f>SUM(D7:D33)</f>
        <v>853583.4580000001</v>
      </c>
      <c r="E34" s="18">
        <f>SUM(E7:E33)</f>
        <v>416416.54199999996</v>
      </c>
    </row>
    <row r="35" spans="1:5" ht="15.75">
      <c r="A35" s="83"/>
      <c r="B35" s="303" t="s">
        <v>79</v>
      </c>
      <c r="C35" s="304">
        <v>1317000</v>
      </c>
      <c r="D35" s="66"/>
      <c r="E35" s="86"/>
    </row>
  </sheetData>
  <sheetProtection/>
  <mergeCells count="4">
    <mergeCell ref="C24:C33"/>
    <mergeCell ref="E24:E33"/>
    <mergeCell ref="D24:D33"/>
    <mergeCell ref="A2:E2"/>
  </mergeCells>
  <printOptions/>
  <pageMargins left="0.7" right="0.7" top="0.75" bottom="0.75" header="0.3" footer="0.3"/>
  <pageSetup fitToHeight="1" fitToWidth="1"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8"/>
  <sheetViews>
    <sheetView zoomScalePageLayoutView="0" workbookViewId="0" topLeftCell="A1">
      <selection activeCell="C7" sqref="C7:C16"/>
    </sheetView>
  </sheetViews>
  <sheetFormatPr defaultColWidth="9.140625" defaultRowHeight="15"/>
  <cols>
    <col min="1" max="1" width="9.140625" style="0" customWidth="1"/>
    <col min="2" max="2" width="42.57421875" style="0" customWidth="1"/>
    <col min="3" max="3" width="35.57421875" style="0" customWidth="1"/>
  </cols>
  <sheetData>
    <row r="1" spans="1:3" ht="39.75" customHeight="1">
      <c r="A1" s="263" t="s">
        <v>26</v>
      </c>
      <c r="B1" s="264"/>
      <c r="C1" s="264"/>
    </row>
    <row r="2" spans="1:3" ht="15.75">
      <c r="A2" s="2"/>
      <c r="B2" s="2"/>
      <c r="C2" s="2"/>
    </row>
    <row r="3" spans="1:3" ht="15.75">
      <c r="A3" s="2"/>
      <c r="B3" s="3"/>
      <c r="C3" s="2"/>
    </row>
    <row r="4" spans="1:3" ht="15.75">
      <c r="A4" s="2"/>
      <c r="B4" s="2"/>
      <c r="C4" s="2"/>
    </row>
    <row r="5" spans="1:3" ht="15" customHeight="1">
      <c r="A5" s="267" t="s">
        <v>2</v>
      </c>
      <c r="B5" s="267" t="s">
        <v>3</v>
      </c>
      <c r="C5" s="267" t="s">
        <v>4</v>
      </c>
    </row>
    <row r="6" spans="1:3" ht="32.25" customHeight="1">
      <c r="A6" s="267"/>
      <c r="B6" s="267"/>
      <c r="C6" s="267"/>
    </row>
    <row r="7" spans="1:3" ht="15.75">
      <c r="A7" s="5">
        <v>1</v>
      </c>
      <c r="B7" s="7" t="s">
        <v>24</v>
      </c>
      <c r="C7" s="6">
        <v>69000000</v>
      </c>
    </row>
    <row r="8" spans="1:3" ht="15.75">
      <c r="A8" s="5">
        <v>2</v>
      </c>
      <c r="B8" s="8" t="s">
        <v>7</v>
      </c>
      <c r="C8" s="6">
        <v>36000000</v>
      </c>
    </row>
    <row r="9" spans="1:3" ht="15.75">
      <c r="A9" s="5">
        <v>3</v>
      </c>
      <c r="B9" s="8" t="s">
        <v>8</v>
      </c>
      <c r="C9" s="6">
        <v>18000000</v>
      </c>
    </row>
    <row r="10" spans="1:3" ht="15.75">
      <c r="A10" s="5">
        <v>4</v>
      </c>
      <c r="B10" s="8" t="s">
        <v>9</v>
      </c>
      <c r="C10" s="6">
        <v>5000000</v>
      </c>
    </row>
    <row r="11" spans="1:3" ht="15.75">
      <c r="A11" s="5">
        <v>5</v>
      </c>
      <c r="B11" s="8" t="s">
        <v>10</v>
      </c>
      <c r="C11" s="6">
        <v>30000000</v>
      </c>
    </row>
    <row r="12" spans="1:3" ht="15.75">
      <c r="A12" s="5">
        <v>6</v>
      </c>
      <c r="B12" s="8" t="s">
        <v>11</v>
      </c>
      <c r="C12" s="6">
        <v>30000000</v>
      </c>
    </row>
    <row r="13" spans="1:3" ht="15.75">
      <c r="A13" s="5">
        <v>7</v>
      </c>
      <c r="B13" s="8" t="s">
        <v>12</v>
      </c>
      <c r="C13" s="6">
        <v>36000000</v>
      </c>
    </row>
    <row r="14" spans="1:3" ht="15.75">
      <c r="A14" s="5">
        <v>8</v>
      </c>
      <c r="B14" s="8" t="s">
        <v>19</v>
      </c>
      <c r="C14" s="6">
        <v>20000000</v>
      </c>
    </row>
    <row r="15" spans="1:3" ht="15.75">
      <c r="A15" s="5">
        <v>9</v>
      </c>
      <c r="B15" s="8" t="s">
        <v>20</v>
      </c>
      <c r="C15" s="6">
        <v>56000000</v>
      </c>
    </row>
    <row r="16" spans="1:3" ht="15.75">
      <c r="A16" s="5">
        <v>10</v>
      </c>
      <c r="B16" s="8" t="s">
        <v>21</v>
      </c>
      <c r="C16" s="6">
        <v>60000000</v>
      </c>
    </row>
    <row r="17" spans="1:3" ht="15.75">
      <c r="A17" s="267" t="s">
        <v>5</v>
      </c>
      <c r="B17" s="267"/>
      <c r="C17" s="9">
        <f>SUM(C7:C16)</f>
        <v>360000000</v>
      </c>
    </row>
    <row r="18" spans="1:3" ht="15.75">
      <c r="A18" s="2"/>
      <c r="B18" s="2"/>
      <c r="C18" s="2"/>
    </row>
  </sheetData>
  <sheetProtection/>
  <mergeCells count="5">
    <mergeCell ref="A17:B17"/>
    <mergeCell ref="A1:C1"/>
    <mergeCell ref="A5:A6"/>
    <mergeCell ref="B5:B6"/>
    <mergeCell ref="C5:C6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A1">
      <selection activeCell="A1" sqref="A1:E23"/>
    </sheetView>
  </sheetViews>
  <sheetFormatPr defaultColWidth="9.140625" defaultRowHeight="15"/>
  <cols>
    <col min="1" max="1" width="9.140625" style="0" customWidth="1"/>
    <col min="2" max="2" width="33.28125" style="0" customWidth="1"/>
    <col min="3" max="3" width="18.8515625" style="0" customWidth="1"/>
    <col min="4" max="4" width="17.7109375" style="0" customWidth="1"/>
    <col min="5" max="5" width="18.140625" style="0" customWidth="1"/>
  </cols>
  <sheetData>
    <row r="1" spans="1:5" ht="63.75" customHeight="1">
      <c r="A1" s="263" t="s">
        <v>22</v>
      </c>
      <c r="B1" s="264"/>
      <c r="C1" s="264"/>
      <c r="D1" s="264"/>
      <c r="E1" s="270"/>
    </row>
    <row r="2" spans="1:5" ht="15.75">
      <c r="A2" s="2"/>
      <c r="B2" s="2"/>
      <c r="C2" s="2"/>
      <c r="D2" s="2"/>
      <c r="E2" s="2"/>
    </row>
    <row r="3" spans="1:5" ht="15.75">
      <c r="A3" s="2"/>
      <c r="B3" s="3" t="s">
        <v>28</v>
      </c>
      <c r="C3" s="2"/>
      <c r="D3" s="2"/>
      <c r="E3" s="2"/>
    </row>
    <row r="4" spans="1:5" ht="15.75">
      <c r="A4" s="2"/>
      <c r="B4" s="2"/>
      <c r="C4" s="2"/>
      <c r="D4" s="2"/>
      <c r="E4" s="2"/>
    </row>
    <row r="5" spans="1:5" ht="15">
      <c r="A5" s="267" t="s">
        <v>2</v>
      </c>
      <c r="B5" s="267" t="s">
        <v>3</v>
      </c>
      <c r="C5" s="267" t="s">
        <v>4</v>
      </c>
      <c r="D5" s="268" t="s">
        <v>27</v>
      </c>
      <c r="E5" s="261" t="s">
        <v>15</v>
      </c>
    </row>
    <row r="6" spans="1:5" ht="87" customHeight="1">
      <c r="A6" s="267"/>
      <c r="B6" s="267"/>
      <c r="C6" s="267"/>
      <c r="D6" s="269"/>
      <c r="E6" s="262"/>
    </row>
    <row r="7" spans="1:5" ht="15.75">
      <c r="A7" s="5">
        <v>1</v>
      </c>
      <c r="B7" s="7" t="s">
        <v>24</v>
      </c>
      <c r="C7" s="6">
        <v>69000000</v>
      </c>
      <c r="D7" s="6">
        <v>53553788</v>
      </c>
      <c r="E7" s="6">
        <f>C7-D7</f>
        <v>15446212</v>
      </c>
    </row>
    <row r="8" spans="1:5" ht="15.75">
      <c r="A8" s="5">
        <v>2</v>
      </c>
      <c r="B8" s="8" t="s">
        <v>7</v>
      </c>
      <c r="C8" s="6">
        <v>36000000</v>
      </c>
      <c r="D8" s="6">
        <v>27304000</v>
      </c>
      <c r="E8" s="6">
        <f aca="true" t="shared" si="0" ref="E8:E16">C8-D8</f>
        <v>8696000</v>
      </c>
    </row>
    <row r="9" spans="1:5" ht="15.75">
      <c r="A9" s="5">
        <v>3</v>
      </c>
      <c r="B9" s="8" t="s">
        <v>8</v>
      </c>
      <c r="C9" s="6">
        <v>18000000</v>
      </c>
      <c r="D9" s="6">
        <v>7000000</v>
      </c>
      <c r="E9" s="6">
        <f t="shared" si="0"/>
        <v>11000000</v>
      </c>
    </row>
    <row r="10" spans="1:5" ht="15.75">
      <c r="A10" s="5">
        <v>4</v>
      </c>
      <c r="B10" s="8" t="s">
        <v>9</v>
      </c>
      <c r="C10" s="6">
        <v>5000000</v>
      </c>
      <c r="D10" s="6">
        <v>0</v>
      </c>
      <c r="E10" s="6">
        <f t="shared" si="0"/>
        <v>5000000</v>
      </c>
    </row>
    <row r="11" spans="1:5" ht="15.75">
      <c r="A11" s="5">
        <v>5</v>
      </c>
      <c r="B11" s="8" t="s">
        <v>10</v>
      </c>
      <c r="C11" s="6">
        <v>30000000</v>
      </c>
      <c r="D11" s="6">
        <v>620125</v>
      </c>
      <c r="E11" s="6">
        <f t="shared" si="0"/>
        <v>29379875</v>
      </c>
    </row>
    <row r="12" spans="1:5" ht="15.75">
      <c r="A12" s="5">
        <v>6</v>
      </c>
      <c r="B12" s="8" t="s">
        <v>11</v>
      </c>
      <c r="C12" s="6">
        <v>30000000</v>
      </c>
      <c r="D12" s="6">
        <v>8000000</v>
      </c>
      <c r="E12" s="6">
        <f t="shared" si="0"/>
        <v>22000000</v>
      </c>
    </row>
    <row r="13" spans="1:5" ht="15.75">
      <c r="A13" s="5">
        <v>7</v>
      </c>
      <c r="B13" s="8" t="s">
        <v>12</v>
      </c>
      <c r="C13" s="6">
        <v>36000000</v>
      </c>
      <c r="D13" s="6">
        <v>5874575</v>
      </c>
      <c r="E13" s="6">
        <f t="shared" si="0"/>
        <v>30125425</v>
      </c>
    </row>
    <row r="14" spans="1:5" ht="15.75">
      <c r="A14" s="5">
        <v>8</v>
      </c>
      <c r="B14" s="8" t="s">
        <v>19</v>
      </c>
      <c r="C14" s="6">
        <v>20000000</v>
      </c>
      <c r="D14" s="6">
        <v>8143000</v>
      </c>
      <c r="E14" s="6">
        <f t="shared" si="0"/>
        <v>11857000</v>
      </c>
    </row>
    <row r="15" spans="1:5" ht="15.75">
      <c r="A15" s="5">
        <v>9</v>
      </c>
      <c r="B15" s="8" t="s">
        <v>20</v>
      </c>
      <c r="C15" s="6">
        <v>56000000</v>
      </c>
      <c r="D15" s="6">
        <v>38240000</v>
      </c>
      <c r="E15" s="6">
        <f t="shared" si="0"/>
        <v>17760000</v>
      </c>
    </row>
    <row r="16" spans="1:5" ht="15.75">
      <c r="A16" s="5">
        <v>10</v>
      </c>
      <c r="B16" s="8" t="s">
        <v>21</v>
      </c>
      <c r="C16" s="6">
        <v>60000000</v>
      </c>
      <c r="D16" s="6">
        <v>47050000</v>
      </c>
      <c r="E16" s="6">
        <f t="shared" si="0"/>
        <v>12950000</v>
      </c>
    </row>
    <row r="17" spans="1:5" ht="15.75">
      <c r="A17" s="267" t="s">
        <v>5</v>
      </c>
      <c r="B17" s="267"/>
      <c r="C17" s="9">
        <f>SUM(C7:C16)</f>
        <v>360000000</v>
      </c>
      <c r="D17" s="9">
        <v>195785488</v>
      </c>
      <c r="E17" s="10">
        <f>C17-D17:D18</f>
        <v>164214512</v>
      </c>
    </row>
    <row r="18" spans="1:5" ht="15.75">
      <c r="A18" s="2"/>
      <c r="B18" s="2"/>
      <c r="C18" s="2"/>
      <c r="D18" s="2"/>
      <c r="E18" s="2"/>
    </row>
    <row r="19" spans="1:5" ht="15.75">
      <c r="A19" s="258"/>
      <c r="B19" s="258"/>
      <c r="C19" s="258"/>
      <c r="D19" s="258"/>
      <c r="E19" s="258"/>
    </row>
    <row r="20" spans="1:5" ht="15.75">
      <c r="A20" s="1"/>
      <c r="B20" s="4"/>
      <c r="C20" s="4"/>
      <c r="D20" s="4"/>
      <c r="E20" s="4"/>
    </row>
    <row r="21" spans="1:5" ht="15.75">
      <c r="A21" s="258" t="s">
        <v>29</v>
      </c>
      <c r="B21" s="258"/>
      <c r="C21" s="258"/>
      <c r="D21" s="258"/>
      <c r="E21" s="258"/>
    </row>
  </sheetData>
  <sheetProtection/>
  <mergeCells count="9">
    <mergeCell ref="A17:B17"/>
    <mergeCell ref="A19:E19"/>
    <mergeCell ref="A21:E21"/>
    <mergeCell ref="A1:E1"/>
    <mergeCell ref="A5:A6"/>
    <mergeCell ref="B5:B6"/>
    <mergeCell ref="C5:C6"/>
    <mergeCell ref="D5:D6"/>
    <mergeCell ref="E5:E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zoomScalePageLayoutView="0" workbookViewId="0" topLeftCell="A1">
      <selection activeCell="D20" sqref="D20"/>
    </sheetView>
  </sheetViews>
  <sheetFormatPr defaultColWidth="9.140625" defaultRowHeight="15"/>
  <cols>
    <col min="1" max="1" width="9.140625" style="0" customWidth="1"/>
    <col min="2" max="2" width="33.28125" style="0" customWidth="1"/>
    <col min="3" max="3" width="18.8515625" style="0" customWidth="1"/>
    <col min="4" max="4" width="17.7109375" style="0" customWidth="1"/>
    <col min="5" max="5" width="18.140625" style="0" customWidth="1"/>
  </cols>
  <sheetData>
    <row r="1" spans="1:5" ht="60" customHeight="1">
      <c r="A1" s="263" t="s">
        <v>22</v>
      </c>
      <c r="B1" s="264"/>
      <c r="C1" s="264"/>
      <c r="D1" s="264"/>
      <c r="E1" s="270"/>
    </row>
    <row r="2" spans="1:5" ht="15.75">
      <c r="A2" s="2"/>
      <c r="B2" s="2"/>
      <c r="C2" s="2"/>
      <c r="D2" s="2"/>
      <c r="E2" s="2"/>
    </row>
    <row r="3" spans="1:5" ht="15.75">
      <c r="A3" s="2"/>
      <c r="B3" s="3" t="s">
        <v>33</v>
      </c>
      <c r="C3" s="2"/>
      <c r="D3" s="2"/>
      <c r="E3" s="2"/>
    </row>
    <row r="4" spans="1:5" ht="15.75">
      <c r="A4" s="2"/>
      <c r="B4" s="2"/>
      <c r="C4" s="2"/>
      <c r="D4" s="2"/>
      <c r="E4" s="2"/>
    </row>
    <row r="5" spans="1:5" ht="15">
      <c r="A5" s="267" t="s">
        <v>2</v>
      </c>
      <c r="B5" s="267" t="s">
        <v>3</v>
      </c>
      <c r="C5" s="267" t="s">
        <v>4</v>
      </c>
      <c r="D5" s="268" t="s">
        <v>27</v>
      </c>
      <c r="E5" s="261" t="s">
        <v>15</v>
      </c>
    </row>
    <row r="6" spans="1:5" ht="65.25" customHeight="1">
      <c r="A6" s="267"/>
      <c r="B6" s="267"/>
      <c r="C6" s="267"/>
      <c r="D6" s="269"/>
      <c r="E6" s="262"/>
    </row>
    <row r="7" spans="1:5" ht="15">
      <c r="A7" s="11">
        <v>1</v>
      </c>
      <c r="B7" s="13" t="s">
        <v>24</v>
      </c>
      <c r="C7" s="12">
        <v>69000000</v>
      </c>
      <c r="D7" s="12">
        <v>58160156</v>
      </c>
      <c r="E7" s="12">
        <f>C7-D7</f>
        <v>10839844</v>
      </c>
    </row>
    <row r="8" spans="1:5" ht="15">
      <c r="A8" s="11">
        <v>2</v>
      </c>
      <c r="B8" s="14" t="s">
        <v>7</v>
      </c>
      <c r="C8" s="12">
        <v>36000000</v>
      </c>
      <c r="D8" s="12">
        <v>27304000</v>
      </c>
      <c r="E8" s="12">
        <f aca="true" t="shared" si="0" ref="E8:E19">C8-D8</f>
        <v>8696000</v>
      </c>
    </row>
    <row r="9" spans="1:5" ht="15">
      <c r="A9" s="11">
        <v>3</v>
      </c>
      <c r="B9" s="14" t="s">
        <v>8</v>
      </c>
      <c r="C9" s="12">
        <v>18000000</v>
      </c>
      <c r="D9" s="12">
        <v>7000000</v>
      </c>
      <c r="E9" s="12">
        <f t="shared" si="0"/>
        <v>11000000</v>
      </c>
    </row>
    <row r="10" spans="1:5" ht="15">
      <c r="A10" s="11">
        <v>4</v>
      </c>
      <c r="B10" s="14" t="s">
        <v>9</v>
      </c>
      <c r="C10" s="12">
        <v>5000000</v>
      </c>
      <c r="D10" s="12">
        <v>0</v>
      </c>
      <c r="E10" s="12">
        <f t="shared" si="0"/>
        <v>5000000</v>
      </c>
    </row>
    <row r="11" spans="1:5" ht="15">
      <c r="A11" s="11">
        <v>5</v>
      </c>
      <c r="B11" s="14" t="s">
        <v>10</v>
      </c>
      <c r="C11" s="12">
        <v>30000000</v>
      </c>
      <c r="D11" s="12">
        <v>620125</v>
      </c>
      <c r="E11" s="12">
        <f t="shared" si="0"/>
        <v>29379875</v>
      </c>
    </row>
    <row r="12" spans="1:5" ht="15">
      <c r="A12" s="11">
        <v>6</v>
      </c>
      <c r="B12" s="14" t="s">
        <v>11</v>
      </c>
      <c r="C12" s="12">
        <v>30000000</v>
      </c>
      <c r="D12" s="12">
        <v>8000000</v>
      </c>
      <c r="E12" s="12">
        <f t="shared" si="0"/>
        <v>22000000</v>
      </c>
    </row>
    <row r="13" spans="1:5" ht="15">
      <c r="A13" s="11">
        <v>7</v>
      </c>
      <c r="B13" s="14" t="s">
        <v>12</v>
      </c>
      <c r="C13" s="12">
        <v>36000000</v>
      </c>
      <c r="D13" s="12">
        <v>5874575</v>
      </c>
      <c r="E13" s="12">
        <f t="shared" si="0"/>
        <v>30125425</v>
      </c>
    </row>
    <row r="14" spans="1:5" ht="15">
      <c r="A14" s="11">
        <v>8</v>
      </c>
      <c r="B14" s="14" t="s">
        <v>19</v>
      </c>
      <c r="C14" s="12">
        <v>20000000</v>
      </c>
      <c r="D14" s="12">
        <v>8143000</v>
      </c>
      <c r="E14" s="12">
        <f t="shared" si="0"/>
        <v>11857000</v>
      </c>
    </row>
    <row r="15" spans="1:5" ht="15">
      <c r="A15" s="11">
        <v>9</v>
      </c>
      <c r="B15" s="14" t="s">
        <v>20</v>
      </c>
      <c r="C15" s="12">
        <v>56000000</v>
      </c>
      <c r="D15" s="12">
        <v>53025250</v>
      </c>
      <c r="E15" s="12">
        <f t="shared" si="0"/>
        <v>2974750</v>
      </c>
    </row>
    <row r="16" spans="1:5" ht="15">
      <c r="A16" s="11">
        <v>10</v>
      </c>
      <c r="B16" s="14" t="s">
        <v>21</v>
      </c>
      <c r="C16" s="12">
        <v>60000000</v>
      </c>
      <c r="D16" s="12">
        <v>54000000</v>
      </c>
      <c r="E16" s="12">
        <f t="shared" si="0"/>
        <v>6000000</v>
      </c>
    </row>
    <row r="17" spans="1:5" ht="15">
      <c r="A17" s="11">
        <v>11</v>
      </c>
      <c r="B17" s="15" t="s">
        <v>30</v>
      </c>
      <c r="C17" s="16">
        <v>57333334</v>
      </c>
      <c r="D17" s="12">
        <v>0</v>
      </c>
      <c r="E17" s="12">
        <f t="shared" si="0"/>
        <v>57333334</v>
      </c>
    </row>
    <row r="18" spans="1:5" ht="15">
      <c r="A18" s="11">
        <v>12</v>
      </c>
      <c r="B18" s="15" t="s">
        <v>31</v>
      </c>
      <c r="C18" s="16">
        <v>57333333</v>
      </c>
      <c r="D18" s="12">
        <v>0</v>
      </c>
      <c r="E18" s="12">
        <f t="shared" si="0"/>
        <v>57333333</v>
      </c>
    </row>
    <row r="19" spans="1:5" ht="15">
      <c r="A19" s="11">
        <v>13</v>
      </c>
      <c r="B19" s="15" t="s">
        <v>32</v>
      </c>
      <c r="C19" s="16">
        <v>57333333</v>
      </c>
      <c r="D19" s="12">
        <v>0</v>
      </c>
      <c r="E19" s="12">
        <f t="shared" si="0"/>
        <v>57333333</v>
      </c>
    </row>
    <row r="20" spans="1:5" ht="15.75">
      <c r="A20" s="267" t="s">
        <v>5</v>
      </c>
      <c r="B20" s="267"/>
      <c r="C20" s="9">
        <f>SUM(C7:C19)</f>
        <v>532000000</v>
      </c>
      <c r="D20" s="9">
        <f>SUM(D7:D19)</f>
        <v>222127106</v>
      </c>
      <c r="E20" s="10">
        <f>SUM(E7:E19)</f>
        <v>309872894</v>
      </c>
    </row>
    <row r="21" spans="1:5" ht="15.75">
      <c r="A21" s="2"/>
      <c r="B21" s="2"/>
      <c r="C21" s="2"/>
      <c r="D21" s="2"/>
      <c r="E21" s="2"/>
    </row>
    <row r="22" spans="1:5" ht="15.75">
      <c r="A22" s="258"/>
      <c r="B22" s="258"/>
      <c r="C22" s="258"/>
      <c r="D22" s="258"/>
      <c r="E22" s="258"/>
    </row>
    <row r="23" spans="1:5" ht="15.75">
      <c r="A23" s="1"/>
      <c r="B23" s="4"/>
      <c r="C23" s="4"/>
      <c r="D23" s="4"/>
      <c r="E23" s="4"/>
    </row>
    <row r="24" spans="1:5" ht="15.75">
      <c r="A24" s="258" t="s">
        <v>41</v>
      </c>
      <c r="B24" s="258"/>
      <c r="C24" s="258"/>
      <c r="D24" s="258"/>
      <c r="E24" s="258"/>
    </row>
  </sheetData>
  <sheetProtection/>
  <mergeCells count="9">
    <mergeCell ref="A20:B20"/>
    <mergeCell ref="A22:E22"/>
    <mergeCell ref="A24:E24"/>
    <mergeCell ref="A1:E1"/>
    <mergeCell ref="A5:A6"/>
    <mergeCell ref="B5:B6"/>
    <mergeCell ref="C5:C6"/>
    <mergeCell ref="D5:D6"/>
    <mergeCell ref="E5:E6"/>
  </mergeCells>
  <printOptions/>
  <pageMargins left="0.7" right="0.7" top="0.75" bottom="0.75" header="0.3" footer="0.3"/>
  <pageSetup fitToHeight="0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">
      <selection activeCell="B7" sqref="B7:B19"/>
    </sheetView>
  </sheetViews>
  <sheetFormatPr defaultColWidth="9.140625" defaultRowHeight="15"/>
  <cols>
    <col min="1" max="1" width="9.140625" style="0" customWidth="1"/>
    <col min="2" max="2" width="33.28125" style="0" customWidth="1"/>
    <col min="3" max="3" width="18.8515625" style="0" customWidth="1"/>
    <col min="4" max="4" width="17.7109375" style="0" customWidth="1"/>
    <col min="5" max="5" width="18.140625" style="0" customWidth="1"/>
  </cols>
  <sheetData>
    <row r="1" spans="1:5" ht="42" customHeight="1">
      <c r="A1" s="263" t="s">
        <v>22</v>
      </c>
      <c r="B1" s="264"/>
      <c r="C1" s="264"/>
      <c r="D1" s="264"/>
      <c r="E1" s="270"/>
    </row>
    <row r="2" spans="1:5" ht="15.75">
      <c r="A2" s="2"/>
      <c r="B2" s="2"/>
      <c r="C2" s="2"/>
      <c r="D2" s="2"/>
      <c r="E2" s="2"/>
    </row>
    <row r="3" spans="1:5" ht="15.75">
      <c r="A3" s="2"/>
      <c r="B3" s="3" t="s">
        <v>34</v>
      </c>
      <c r="C3" s="2"/>
      <c r="D3" s="2"/>
      <c r="E3" s="2"/>
    </row>
    <row r="4" spans="1:5" ht="15.75">
      <c r="A4" s="2"/>
      <c r="B4" s="2"/>
      <c r="C4" s="2"/>
      <c r="D4" s="2"/>
      <c r="E4" s="2"/>
    </row>
    <row r="5" spans="1:5" ht="15">
      <c r="A5" s="267" t="s">
        <v>2</v>
      </c>
      <c r="B5" s="267" t="s">
        <v>3</v>
      </c>
      <c r="C5" s="267" t="s">
        <v>4</v>
      </c>
      <c r="D5" s="268" t="s">
        <v>27</v>
      </c>
      <c r="E5" s="261" t="s">
        <v>15</v>
      </c>
    </row>
    <row r="6" spans="1:5" ht="78.75" customHeight="1">
      <c r="A6" s="267"/>
      <c r="B6" s="267"/>
      <c r="C6" s="267"/>
      <c r="D6" s="269"/>
      <c r="E6" s="262"/>
    </row>
    <row r="7" spans="1:5" ht="15">
      <c r="A7" s="11">
        <v>1</v>
      </c>
      <c r="B7" s="13" t="s">
        <v>24</v>
      </c>
      <c r="C7" s="12">
        <v>90000000</v>
      </c>
      <c r="D7" s="12">
        <v>69053082</v>
      </c>
      <c r="E7" s="12">
        <f>C7-D7</f>
        <v>20946918</v>
      </c>
    </row>
    <row r="8" spans="1:5" ht="15">
      <c r="A8" s="11">
        <v>2</v>
      </c>
      <c r="B8" s="14" t="s">
        <v>7</v>
      </c>
      <c r="C8" s="12">
        <v>36000000</v>
      </c>
      <c r="D8" s="12">
        <v>29504000</v>
      </c>
      <c r="E8" s="12">
        <f aca="true" t="shared" si="0" ref="E8:E19">C8-D8</f>
        <v>6496000</v>
      </c>
    </row>
    <row r="9" spans="1:5" ht="15">
      <c r="A9" s="11">
        <v>3</v>
      </c>
      <c r="B9" s="14" t="s">
        <v>8</v>
      </c>
      <c r="C9" s="12">
        <v>14000000</v>
      </c>
      <c r="D9" s="12">
        <v>7000000</v>
      </c>
      <c r="E9" s="12">
        <f t="shared" si="0"/>
        <v>7000000</v>
      </c>
    </row>
    <row r="10" spans="1:5" ht="15">
      <c r="A10" s="11">
        <v>4</v>
      </c>
      <c r="B10" s="14" t="s">
        <v>9</v>
      </c>
      <c r="C10" s="12">
        <v>1000000</v>
      </c>
      <c r="D10" s="12">
        <v>0</v>
      </c>
      <c r="E10" s="12">
        <f t="shared" si="0"/>
        <v>1000000</v>
      </c>
    </row>
    <row r="11" spans="1:5" ht="15">
      <c r="A11" s="11">
        <v>5</v>
      </c>
      <c r="B11" s="14" t="s">
        <v>10</v>
      </c>
      <c r="C11" s="12">
        <v>5000000</v>
      </c>
      <c r="D11" s="12">
        <v>620125</v>
      </c>
      <c r="E11" s="12">
        <f t="shared" si="0"/>
        <v>4379875</v>
      </c>
    </row>
    <row r="12" spans="1:5" ht="15">
      <c r="A12" s="11">
        <v>6</v>
      </c>
      <c r="B12" s="14" t="s">
        <v>11</v>
      </c>
      <c r="C12" s="12">
        <v>16000000</v>
      </c>
      <c r="D12" s="12">
        <v>8000000</v>
      </c>
      <c r="E12" s="12">
        <f t="shared" si="0"/>
        <v>8000000</v>
      </c>
    </row>
    <row r="13" spans="1:5" ht="15">
      <c r="A13" s="11">
        <v>7</v>
      </c>
      <c r="B13" s="14" t="s">
        <v>12</v>
      </c>
      <c r="C13" s="12">
        <v>12000000</v>
      </c>
      <c r="D13" s="12">
        <v>9882075</v>
      </c>
      <c r="E13" s="12">
        <f t="shared" si="0"/>
        <v>2117925</v>
      </c>
    </row>
    <row r="14" spans="1:5" ht="15">
      <c r="A14" s="11">
        <v>8</v>
      </c>
      <c r="B14" s="14" t="s">
        <v>19</v>
      </c>
      <c r="C14" s="12">
        <v>16000000</v>
      </c>
      <c r="D14" s="12">
        <v>8143000</v>
      </c>
      <c r="E14" s="12">
        <f t="shared" si="0"/>
        <v>7857000</v>
      </c>
    </row>
    <row r="15" spans="1:5" ht="15">
      <c r="A15" s="11">
        <v>9</v>
      </c>
      <c r="B15" s="14" t="s">
        <v>20</v>
      </c>
      <c r="C15" s="12">
        <v>80000000</v>
      </c>
      <c r="D15" s="12">
        <v>60092560</v>
      </c>
      <c r="E15" s="12">
        <f t="shared" si="0"/>
        <v>19907440</v>
      </c>
    </row>
    <row r="16" spans="1:5" ht="15">
      <c r="A16" s="11">
        <v>10</v>
      </c>
      <c r="B16" s="14" t="s">
        <v>21</v>
      </c>
      <c r="C16" s="12">
        <v>90000000</v>
      </c>
      <c r="D16" s="12">
        <v>57090000</v>
      </c>
      <c r="E16" s="12">
        <f t="shared" si="0"/>
        <v>32910000</v>
      </c>
    </row>
    <row r="17" spans="1:5" ht="15">
      <c r="A17" s="11">
        <v>11</v>
      </c>
      <c r="B17" s="15" t="s">
        <v>30</v>
      </c>
      <c r="C17" s="16">
        <v>57333334</v>
      </c>
      <c r="D17" s="12">
        <v>0</v>
      </c>
      <c r="E17" s="12">
        <f t="shared" si="0"/>
        <v>57333334</v>
      </c>
    </row>
    <row r="18" spans="1:5" ht="15">
      <c r="A18" s="11">
        <v>12</v>
      </c>
      <c r="B18" s="15" t="s">
        <v>31</v>
      </c>
      <c r="C18" s="16">
        <v>57333333</v>
      </c>
      <c r="D18" s="12">
        <v>12500000</v>
      </c>
      <c r="E18" s="12">
        <f t="shared" si="0"/>
        <v>44833333</v>
      </c>
    </row>
    <row r="19" spans="1:5" ht="15">
      <c r="A19" s="11">
        <v>13</v>
      </c>
      <c r="B19" s="15" t="s">
        <v>32</v>
      </c>
      <c r="C19" s="16">
        <v>57333333</v>
      </c>
      <c r="D19" s="12">
        <v>0</v>
      </c>
      <c r="E19" s="12">
        <f t="shared" si="0"/>
        <v>57333333</v>
      </c>
    </row>
    <row r="20" spans="1:5" ht="15.75">
      <c r="A20" s="267" t="s">
        <v>5</v>
      </c>
      <c r="B20" s="267"/>
      <c r="C20" s="9">
        <f>SUM(C7:C19)</f>
        <v>532000000</v>
      </c>
      <c r="D20" s="9">
        <f>SUM(D7:D19)</f>
        <v>261884842</v>
      </c>
      <c r="E20" s="10">
        <f>SUM(E7:E19)</f>
        <v>270115158</v>
      </c>
    </row>
    <row r="21" spans="1:5" ht="15.75">
      <c r="A21" s="2"/>
      <c r="B21" s="2"/>
      <c r="C21" s="2"/>
      <c r="D21" s="2"/>
      <c r="E21" s="2"/>
    </row>
    <row r="22" spans="1:5" ht="15.75">
      <c r="A22" s="258"/>
      <c r="B22" s="258"/>
      <c r="C22" s="258"/>
      <c r="D22" s="258"/>
      <c r="E22" s="258"/>
    </row>
    <row r="23" spans="1:5" ht="15.75">
      <c r="A23" s="1"/>
      <c r="B23" s="4"/>
      <c r="C23" s="4"/>
      <c r="D23" s="4"/>
      <c r="E23" s="4"/>
    </row>
    <row r="24" spans="1:5" ht="15.75">
      <c r="A24" s="258" t="s">
        <v>41</v>
      </c>
      <c r="B24" s="258"/>
      <c r="C24" s="258"/>
      <c r="D24" s="258"/>
      <c r="E24" s="258"/>
    </row>
  </sheetData>
  <sheetProtection/>
  <mergeCells count="9">
    <mergeCell ref="A20:B20"/>
    <mergeCell ref="A22:E22"/>
    <mergeCell ref="A24:E24"/>
    <mergeCell ref="A1:E1"/>
    <mergeCell ref="A5:A6"/>
    <mergeCell ref="B5:B6"/>
    <mergeCell ref="C5:C6"/>
    <mergeCell ref="D5:D6"/>
    <mergeCell ref="E5:E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"/>
  <sheetViews>
    <sheetView zoomScalePageLayoutView="0" workbookViewId="0" topLeftCell="A1">
      <selection activeCell="E26" sqref="E26"/>
    </sheetView>
  </sheetViews>
  <sheetFormatPr defaultColWidth="9.140625" defaultRowHeight="15"/>
  <cols>
    <col min="1" max="1" width="9.140625" style="0" customWidth="1"/>
    <col min="2" max="2" width="33.28125" style="0" customWidth="1"/>
    <col min="3" max="3" width="18.8515625" style="0" customWidth="1"/>
    <col min="4" max="6" width="17.7109375" style="0" customWidth="1"/>
    <col min="7" max="7" width="18.140625" style="0" customWidth="1"/>
    <col min="8" max="8" width="10.8515625" style="0" bestFit="1" customWidth="1"/>
  </cols>
  <sheetData>
    <row r="1" spans="1:7" ht="53.25" customHeight="1">
      <c r="A1" s="271" t="s">
        <v>38</v>
      </c>
      <c r="B1" s="272"/>
      <c r="C1" s="272"/>
      <c r="D1" s="272"/>
      <c r="E1" s="272"/>
      <c r="F1" s="272"/>
      <c r="G1" s="273"/>
    </row>
    <row r="2" spans="1:7" ht="15.75">
      <c r="A2" s="2"/>
      <c r="B2" s="2"/>
      <c r="C2" s="2"/>
      <c r="D2" s="2"/>
      <c r="E2" s="2"/>
      <c r="F2" s="2"/>
      <c r="G2" s="2"/>
    </row>
    <row r="3" spans="1:7" ht="15.75">
      <c r="A3" s="2"/>
      <c r="C3" s="3" t="s">
        <v>35</v>
      </c>
      <c r="D3" s="2"/>
      <c r="E3" s="2"/>
      <c r="F3" s="2"/>
      <c r="G3" s="2"/>
    </row>
    <row r="4" spans="1:7" ht="15.75">
      <c r="A4" s="2"/>
      <c r="B4" s="2"/>
      <c r="C4" s="2"/>
      <c r="D4" s="17"/>
      <c r="E4" s="2"/>
      <c r="F4" s="2"/>
      <c r="G4" s="2"/>
    </row>
    <row r="5" spans="1:7" ht="15.75" customHeight="1">
      <c r="A5" s="267" t="s">
        <v>2</v>
      </c>
      <c r="B5" s="267" t="s">
        <v>3</v>
      </c>
      <c r="C5" s="274" t="s">
        <v>37</v>
      </c>
      <c r="D5" s="268" t="s">
        <v>39</v>
      </c>
      <c r="E5" s="268" t="s">
        <v>40</v>
      </c>
      <c r="F5" s="268" t="s">
        <v>36</v>
      </c>
      <c r="G5" s="261" t="s">
        <v>15</v>
      </c>
    </row>
    <row r="6" spans="1:7" ht="54" customHeight="1">
      <c r="A6" s="267"/>
      <c r="B6" s="267"/>
      <c r="C6" s="267"/>
      <c r="D6" s="269"/>
      <c r="E6" s="269"/>
      <c r="F6" s="269"/>
      <c r="G6" s="262"/>
    </row>
    <row r="7" spans="1:7" ht="15">
      <c r="A7" s="11">
        <v>1</v>
      </c>
      <c r="B7" s="13" t="s">
        <v>24</v>
      </c>
      <c r="C7" s="12">
        <v>120000000</v>
      </c>
      <c r="D7" s="12">
        <v>90305076</v>
      </c>
      <c r="E7" s="12">
        <v>1610000</v>
      </c>
      <c r="F7" s="12">
        <f>D7-E7</f>
        <v>88695076</v>
      </c>
      <c r="G7" s="12">
        <f>C7-F7</f>
        <v>31304924</v>
      </c>
    </row>
    <row r="8" spans="1:7" ht="15">
      <c r="A8" s="11">
        <v>2</v>
      </c>
      <c r="B8" s="14" t="s">
        <v>7</v>
      </c>
      <c r="C8" s="12">
        <v>50000000</v>
      </c>
      <c r="D8" s="12">
        <v>42004000</v>
      </c>
      <c r="E8" s="12">
        <v>6304000</v>
      </c>
      <c r="F8" s="12">
        <f aca="true" t="shared" si="0" ref="F8:F19">D8-E8</f>
        <v>35700000</v>
      </c>
      <c r="G8" s="12">
        <f aca="true" t="shared" si="1" ref="G8:G19">C8-F8</f>
        <v>14300000</v>
      </c>
    </row>
    <row r="9" spans="1:7" ht="15">
      <c r="A9" s="11">
        <v>3</v>
      </c>
      <c r="B9" s="14" t="s">
        <v>8</v>
      </c>
      <c r="C9" s="12">
        <v>14000000</v>
      </c>
      <c r="D9" s="12">
        <v>7000000</v>
      </c>
      <c r="E9" s="12">
        <v>0</v>
      </c>
      <c r="F9" s="12">
        <f t="shared" si="0"/>
        <v>7000000</v>
      </c>
      <c r="G9" s="12">
        <f t="shared" si="1"/>
        <v>7000000</v>
      </c>
    </row>
    <row r="10" spans="1:7" ht="15">
      <c r="A10" s="11">
        <v>4</v>
      </c>
      <c r="B10" s="14" t="s">
        <v>9</v>
      </c>
      <c r="C10" s="12">
        <v>1000000</v>
      </c>
      <c r="D10" s="12">
        <v>0</v>
      </c>
      <c r="E10" s="12">
        <v>0</v>
      </c>
      <c r="F10" s="12">
        <f t="shared" si="0"/>
        <v>0</v>
      </c>
      <c r="G10" s="12">
        <f t="shared" si="1"/>
        <v>1000000</v>
      </c>
    </row>
    <row r="11" spans="1:7" ht="15">
      <c r="A11" s="11">
        <v>5</v>
      </c>
      <c r="B11" s="14" t="s">
        <v>10</v>
      </c>
      <c r="C11" s="12">
        <v>5000000</v>
      </c>
      <c r="D11" s="12">
        <v>620125</v>
      </c>
      <c r="E11" s="12">
        <v>0</v>
      </c>
      <c r="F11" s="12">
        <f t="shared" si="0"/>
        <v>620125</v>
      </c>
      <c r="G11" s="12">
        <f t="shared" si="1"/>
        <v>4379875</v>
      </c>
    </row>
    <row r="12" spans="1:7" ht="15">
      <c r="A12" s="11">
        <v>6</v>
      </c>
      <c r="B12" s="14" t="s">
        <v>11</v>
      </c>
      <c r="C12" s="12">
        <v>31000000</v>
      </c>
      <c r="D12" s="12">
        <v>24292166</v>
      </c>
      <c r="E12" s="12">
        <v>0</v>
      </c>
      <c r="F12" s="12">
        <f t="shared" si="0"/>
        <v>24292166</v>
      </c>
      <c r="G12" s="12">
        <f t="shared" si="1"/>
        <v>6707834</v>
      </c>
    </row>
    <row r="13" spans="1:7" ht="15">
      <c r="A13" s="11">
        <v>7</v>
      </c>
      <c r="B13" s="14" t="s">
        <v>12</v>
      </c>
      <c r="C13" s="12">
        <v>25000000</v>
      </c>
      <c r="D13" s="12">
        <v>9882075</v>
      </c>
      <c r="E13" s="12">
        <v>0</v>
      </c>
      <c r="F13" s="12">
        <f t="shared" si="0"/>
        <v>9882075</v>
      </c>
      <c r="G13" s="12">
        <f t="shared" si="1"/>
        <v>15117925</v>
      </c>
    </row>
    <row r="14" spans="1:7" ht="15">
      <c r="A14" s="11">
        <v>8</v>
      </c>
      <c r="B14" s="14" t="s">
        <v>19</v>
      </c>
      <c r="C14" s="12">
        <v>16000000</v>
      </c>
      <c r="D14" s="12">
        <v>8143000</v>
      </c>
      <c r="E14" s="12">
        <v>0</v>
      </c>
      <c r="F14" s="12">
        <f t="shared" si="0"/>
        <v>8143000</v>
      </c>
      <c r="G14" s="12">
        <f t="shared" si="1"/>
        <v>7857000</v>
      </c>
    </row>
    <row r="15" spans="1:7" ht="15">
      <c r="A15" s="11">
        <v>9</v>
      </c>
      <c r="B15" s="14" t="s">
        <v>20</v>
      </c>
      <c r="C15" s="12">
        <v>115000000</v>
      </c>
      <c r="D15" s="12">
        <v>78942560</v>
      </c>
      <c r="E15" s="12">
        <v>4750000</v>
      </c>
      <c r="F15" s="12">
        <f t="shared" si="0"/>
        <v>74192560</v>
      </c>
      <c r="G15" s="12">
        <f t="shared" si="1"/>
        <v>40807440</v>
      </c>
    </row>
    <row r="16" spans="1:7" ht="15">
      <c r="A16" s="11">
        <v>10</v>
      </c>
      <c r="B16" s="14" t="s">
        <v>21</v>
      </c>
      <c r="C16" s="12">
        <v>105000000</v>
      </c>
      <c r="D16" s="12">
        <v>85495000</v>
      </c>
      <c r="E16" s="12">
        <v>1260000</v>
      </c>
      <c r="F16" s="12">
        <f t="shared" si="0"/>
        <v>84235000</v>
      </c>
      <c r="G16" s="12">
        <f t="shared" si="1"/>
        <v>20765000</v>
      </c>
    </row>
    <row r="17" spans="1:7" ht="15">
      <c r="A17" s="11">
        <v>11</v>
      </c>
      <c r="B17" s="15" t="s">
        <v>30</v>
      </c>
      <c r="C17" s="16">
        <v>7500000</v>
      </c>
      <c r="D17" s="12">
        <v>0</v>
      </c>
      <c r="E17" s="12">
        <v>0</v>
      </c>
      <c r="F17" s="12">
        <f t="shared" si="0"/>
        <v>0</v>
      </c>
      <c r="G17" s="12">
        <f t="shared" si="1"/>
        <v>7500000</v>
      </c>
    </row>
    <row r="18" spans="1:7" ht="15">
      <c r="A18" s="11">
        <v>12</v>
      </c>
      <c r="B18" s="15" t="s">
        <v>31</v>
      </c>
      <c r="C18" s="16">
        <v>35000000</v>
      </c>
      <c r="D18" s="12">
        <v>17240000</v>
      </c>
      <c r="E18" s="12">
        <v>0</v>
      </c>
      <c r="F18" s="12">
        <f t="shared" si="0"/>
        <v>17240000</v>
      </c>
      <c r="G18" s="12">
        <f t="shared" si="1"/>
        <v>17760000</v>
      </c>
    </row>
    <row r="19" spans="1:7" ht="15">
      <c r="A19" s="11">
        <v>13</v>
      </c>
      <c r="B19" s="15" t="s">
        <v>32</v>
      </c>
      <c r="C19" s="16">
        <v>7500000</v>
      </c>
      <c r="D19" s="12">
        <v>0</v>
      </c>
      <c r="E19" s="12">
        <v>0</v>
      </c>
      <c r="F19" s="12">
        <f t="shared" si="0"/>
        <v>0</v>
      </c>
      <c r="G19" s="12">
        <f t="shared" si="1"/>
        <v>7500000</v>
      </c>
    </row>
    <row r="20" spans="1:7" ht="15.75">
      <c r="A20" s="267" t="s">
        <v>5</v>
      </c>
      <c r="B20" s="267"/>
      <c r="C20" s="9">
        <f>SUM(C7:C19)</f>
        <v>532000000</v>
      </c>
      <c r="D20" s="10">
        <f>SUM(D7:D19)</f>
        <v>363924002</v>
      </c>
      <c r="E20" s="10">
        <f>SUM(E7:E19)</f>
        <v>13924000</v>
      </c>
      <c r="F20" s="10">
        <f>SUM(F7:F19)</f>
        <v>350000002</v>
      </c>
      <c r="G20" s="18">
        <f>SUM(G7:G19)</f>
        <v>181999998</v>
      </c>
    </row>
    <row r="21" spans="1:7" ht="15.75">
      <c r="A21" s="2"/>
      <c r="B21" s="2"/>
      <c r="C21" s="2"/>
      <c r="D21" s="2"/>
      <c r="E21" s="2"/>
      <c r="F21" s="2"/>
      <c r="G21" s="2"/>
    </row>
    <row r="22" spans="1:7" ht="15.75">
      <c r="A22" s="258"/>
      <c r="B22" s="258"/>
      <c r="C22" s="258"/>
      <c r="D22" s="258"/>
      <c r="E22" s="258"/>
      <c r="F22" s="258"/>
      <c r="G22" s="258"/>
    </row>
    <row r="23" spans="1:8" ht="15.75">
      <c r="A23" s="1"/>
      <c r="B23" s="4"/>
      <c r="C23" s="4"/>
      <c r="D23" s="4"/>
      <c r="E23" s="4"/>
      <c r="F23" s="4"/>
      <c r="G23" s="4"/>
      <c r="H23" s="19"/>
    </row>
    <row r="24" spans="1:7" ht="15.75">
      <c r="A24" s="258" t="s">
        <v>29</v>
      </c>
      <c r="B24" s="258"/>
      <c r="C24" s="258"/>
      <c r="D24" s="258"/>
      <c r="E24" s="258"/>
      <c r="F24" s="258"/>
      <c r="G24" s="258"/>
    </row>
  </sheetData>
  <sheetProtection/>
  <mergeCells count="11">
    <mergeCell ref="A20:B20"/>
    <mergeCell ref="A22:G22"/>
    <mergeCell ref="A24:G24"/>
    <mergeCell ref="A1:G1"/>
    <mergeCell ref="A5:A6"/>
    <mergeCell ref="B5:B6"/>
    <mergeCell ref="C5:C6"/>
    <mergeCell ref="F5:F6"/>
    <mergeCell ref="G5:G6"/>
    <mergeCell ref="D5:D6"/>
    <mergeCell ref="E5:E6"/>
  </mergeCells>
  <printOptions/>
  <pageMargins left="0.7" right="0.7" top="0.75" bottom="0.75" header="0.3" footer="0.3"/>
  <pageSetup fitToHeight="0" fitToWidth="1" orientation="landscape" paperSize="9" scale="9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">
      <selection activeCell="G26" sqref="G26"/>
    </sheetView>
  </sheetViews>
  <sheetFormatPr defaultColWidth="9.140625" defaultRowHeight="15"/>
  <cols>
    <col min="1" max="1" width="8.28125" style="0" customWidth="1"/>
    <col min="2" max="2" width="38.57421875" style="0" customWidth="1"/>
    <col min="3" max="3" width="20.8515625" style="0" customWidth="1"/>
    <col min="4" max="4" width="19.140625" style="0" customWidth="1"/>
    <col min="5" max="5" width="18.140625" style="0" customWidth="1"/>
  </cols>
  <sheetData>
    <row r="1" spans="1:5" ht="47.25" customHeight="1">
      <c r="A1" s="263" t="s">
        <v>22</v>
      </c>
      <c r="B1" s="264"/>
      <c r="C1" s="264"/>
      <c r="D1" s="264"/>
      <c r="E1" s="270"/>
    </row>
    <row r="2" spans="1:5" ht="15.75">
      <c r="A2" s="2"/>
      <c r="B2" s="2"/>
      <c r="C2" s="2"/>
      <c r="D2" s="2"/>
      <c r="E2" s="2"/>
    </row>
    <row r="3" spans="1:5" ht="15.75">
      <c r="A3" s="2"/>
      <c r="B3" s="3" t="s">
        <v>35</v>
      </c>
      <c r="C3" s="2"/>
      <c r="D3" s="2"/>
      <c r="E3" s="2"/>
    </row>
    <row r="4" spans="1:5" ht="15.75">
      <c r="A4" s="2"/>
      <c r="B4" s="2"/>
      <c r="C4" s="2"/>
      <c r="D4" s="2"/>
      <c r="E4" s="2"/>
    </row>
    <row r="5" spans="1:5" ht="15" customHeight="1">
      <c r="A5" s="267" t="s">
        <v>2</v>
      </c>
      <c r="B5" s="267" t="s">
        <v>3</v>
      </c>
      <c r="C5" s="267" t="s">
        <v>4</v>
      </c>
      <c r="D5" s="268" t="s">
        <v>27</v>
      </c>
      <c r="E5" s="261" t="s">
        <v>15</v>
      </c>
    </row>
    <row r="6" spans="1:5" ht="56.25" customHeight="1">
      <c r="A6" s="267"/>
      <c r="B6" s="267"/>
      <c r="C6" s="267"/>
      <c r="D6" s="269"/>
      <c r="E6" s="262"/>
    </row>
    <row r="7" spans="1:5" ht="15">
      <c r="A7" s="11">
        <v>1</v>
      </c>
      <c r="B7" s="13" t="s">
        <v>24</v>
      </c>
      <c r="C7" s="12">
        <v>120000000</v>
      </c>
      <c r="D7" s="12">
        <v>88695076</v>
      </c>
      <c r="E7" s="12">
        <f>C7-D7</f>
        <v>31304924</v>
      </c>
    </row>
    <row r="8" spans="1:5" ht="15">
      <c r="A8" s="11">
        <v>2</v>
      </c>
      <c r="B8" s="14" t="s">
        <v>7</v>
      </c>
      <c r="C8" s="12">
        <v>50000000</v>
      </c>
      <c r="D8" s="12">
        <v>35700000</v>
      </c>
      <c r="E8" s="12">
        <f aca="true" t="shared" si="0" ref="E8:E19">C8-D8</f>
        <v>14300000</v>
      </c>
    </row>
    <row r="9" spans="1:5" ht="15">
      <c r="A9" s="11">
        <v>3</v>
      </c>
      <c r="B9" s="14" t="s">
        <v>8</v>
      </c>
      <c r="C9" s="12">
        <v>14000000</v>
      </c>
      <c r="D9" s="12">
        <v>7000000</v>
      </c>
      <c r="E9" s="12">
        <f t="shared" si="0"/>
        <v>7000000</v>
      </c>
    </row>
    <row r="10" spans="1:5" ht="15">
      <c r="A10" s="11">
        <v>4</v>
      </c>
      <c r="B10" s="14" t="s">
        <v>9</v>
      </c>
      <c r="C10" s="12">
        <v>1000000</v>
      </c>
      <c r="D10" s="12">
        <v>0</v>
      </c>
      <c r="E10" s="12">
        <f t="shared" si="0"/>
        <v>1000000</v>
      </c>
    </row>
    <row r="11" spans="1:5" ht="15">
      <c r="A11" s="11">
        <v>5</v>
      </c>
      <c r="B11" s="14" t="s">
        <v>10</v>
      </c>
      <c r="C11" s="12">
        <v>5000000</v>
      </c>
      <c r="D11" s="12">
        <v>620125</v>
      </c>
      <c r="E11" s="12">
        <f t="shared" si="0"/>
        <v>4379875</v>
      </c>
    </row>
    <row r="12" spans="1:5" ht="15">
      <c r="A12" s="11">
        <v>6</v>
      </c>
      <c r="B12" s="14" t="s">
        <v>11</v>
      </c>
      <c r="C12" s="12">
        <v>31000000</v>
      </c>
      <c r="D12" s="12">
        <v>24292166</v>
      </c>
      <c r="E12" s="12">
        <f t="shared" si="0"/>
        <v>6707834</v>
      </c>
    </row>
    <row r="13" spans="1:5" ht="15">
      <c r="A13" s="11">
        <v>7</v>
      </c>
      <c r="B13" s="14" t="s">
        <v>12</v>
      </c>
      <c r="C13" s="12">
        <v>25000000</v>
      </c>
      <c r="D13" s="12">
        <v>9882075</v>
      </c>
      <c r="E13" s="12">
        <f t="shared" si="0"/>
        <v>15117925</v>
      </c>
    </row>
    <row r="14" spans="1:5" ht="15">
      <c r="A14" s="11">
        <v>8</v>
      </c>
      <c r="B14" s="14" t="s">
        <v>19</v>
      </c>
      <c r="C14" s="12">
        <v>16000000</v>
      </c>
      <c r="D14" s="12">
        <v>8143000</v>
      </c>
      <c r="E14" s="12">
        <f t="shared" si="0"/>
        <v>7857000</v>
      </c>
    </row>
    <row r="15" spans="1:5" ht="15">
      <c r="A15" s="11">
        <v>9</v>
      </c>
      <c r="B15" s="14" t="s">
        <v>20</v>
      </c>
      <c r="C15" s="12">
        <v>115000000</v>
      </c>
      <c r="D15" s="12">
        <v>74192560</v>
      </c>
      <c r="E15" s="12">
        <f t="shared" si="0"/>
        <v>40807440</v>
      </c>
    </row>
    <row r="16" spans="1:5" ht="15">
      <c r="A16" s="11">
        <v>10</v>
      </c>
      <c r="B16" s="14" t="s">
        <v>21</v>
      </c>
      <c r="C16" s="12">
        <v>105000000</v>
      </c>
      <c r="D16" s="12">
        <v>84235000</v>
      </c>
      <c r="E16" s="12">
        <f t="shared" si="0"/>
        <v>20765000</v>
      </c>
    </row>
    <row r="17" spans="1:5" ht="15.75" customHeight="1">
      <c r="A17" s="11">
        <v>11</v>
      </c>
      <c r="B17" s="15" t="s">
        <v>30</v>
      </c>
      <c r="C17" s="16">
        <v>7500000</v>
      </c>
      <c r="D17" s="12">
        <v>0</v>
      </c>
      <c r="E17" s="12">
        <f t="shared" si="0"/>
        <v>7500000</v>
      </c>
    </row>
    <row r="18" spans="1:5" ht="15">
      <c r="A18" s="11">
        <v>12</v>
      </c>
      <c r="B18" s="15" t="s">
        <v>31</v>
      </c>
      <c r="C18" s="16">
        <v>35000000</v>
      </c>
      <c r="D18" s="12">
        <v>17240000</v>
      </c>
      <c r="E18" s="12">
        <f t="shared" si="0"/>
        <v>17760000</v>
      </c>
    </row>
    <row r="19" spans="1:5" ht="15">
      <c r="A19" s="11">
        <v>13</v>
      </c>
      <c r="B19" s="15" t="s">
        <v>32</v>
      </c>
      <c r="C19" s="16">
        <v>7500000</v>
      </c>
      <c r="D19" s="12">
        <v>0</v>
      </c>
      <c r="E19" s="12">
        <f t="shared" si="0"/>
        <v>7500000</v>
      </c>
    </row>
    <row r="20" spans="1:5" ht="15.75" customHeight="1">
      <c r="A20" s="267" t="s">
        <v>5</v>
      </c>
      <c r="B20" s="267"/>
      <c r="C20" s="9">
        <v>532000000</v>
      </c>
      <c r="D20" s="9">
        <v>350000002</v>
      </c>
      <c r="E20" s="10">
        <f>SUM(E7:E19)</f>
        <v>181999998</v>
      </c>
    </row>
    <row r="21" spans="1:5" ht="15.75" customHeight="1">
      <c r="A21" s="20"/>
      <c r="B21" s="20"/>
      <c r="C21" s="21"/>
      <c r="D21" s="21"/>
      <c r="E21" s="22"/>
    </row>
    <row r="22" spans="1:5" ht="15.75" customHeight="1">
      <c r="A22" s="20"/>
      <c r="B22" s="20"/>
      <c r="C22" s="21"/>
      <c r="D22" s="21"/>
      <c r="E22" s="22"/>
    </row>
    <row r="23" spans="1:5" ht="15.75">
      <c r="A23" s="258" t="s">
        <v>29</v>
      </c>
      <c r="B23" s="258"/>
      <c r="C23" s="258"/>
      <c r="D23" s="258"/>
      <c r="E23" s="258"/>
    </row>
  </sheetData>
  <sheetProtection/>
  <mergeCells count="8">
    <mergeCell ref="A23:E23"/>
    <mergeCell ref="A20:B20"/>
    <mergeCell ref="A1:E1"/>
    <mergeCell ref="A5:A6"/>
    <mergeCell ref="B5:B6"/>
    <mergeCell ref="C5:C6"/>
    <mergeCell ref="D5:D6"/>
    <mergeCell ref="E5:E6"/>
  </mergeCells>
  <printOptions/>
  <pageMargins left="0.7" right="0.7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Oksana</cp:lastModifiedBy>
  <cp:lastPrinted>2018-07-06T00:31:30Z</cp:lastPrinted>
  <dcterms:created xsi:type="dcterms:W3CDTF">2010-09-01T00:48:13Z</dcterms:created>
  <dcterms:modified xsi:type="dcterms:W3CDTF">2019-08-06T04:33:18Z</dcterms:modified>
  <cp:category/>
  <cp:version/>
  <cp:contentType/>
  <cp:contentStatus/>
</cp:coreProperties>
</file>